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 de ley" sheetId="2" state="visible" r:id="rId2"/>
    <sheet xmlns:r="http://schemas.openxmlformats.org/officeDocument/2006/relationships" name="Empleados" sheetId="3" state="visible" r:id="rId3"/>
    <sheet xmlns:r="http://schemas.openxmlformats.org/officeDocument/2006/relationships" name="Planilla mensual" sheetId="4" state="visible" r:id="rId4"/>
    <sheet xmlns:r="http://schemas.openxmlformats.org/officeDocument/2006/relationships" name="Provisiones" sheetId="5" state="visible" r:id="rId5"/>
    <sheet xmlns:r="http://schemas.openxmlformats.org/officeDocument/2006/relationships" name="Liquidación" sheetId="6" state="visible" r:id="rId6"/>
  </sheets>
  <definedNames>
    <definedName name="IGSS_LABORAL">'Datos de ley'!$B$5</definedName>
    <definedName name="BONIF_INCENTIVO">'Datos de ley'!$B$6</definedName>
    <definedName name="ISR_LIMITE_1">'Datos de ley'!$B$9</definedName>
    <definedName name="ISR_TASA_1">'Datos de ley'!$B$10</definedName>
    <definedName name="ISR_CUOTA_2">'Datos de ley'!$B$11</definedName>
    <definedName name="ISR_TASA_2">'Datos de ley'!$B$12</definedName>
    <definedName name="DED_UNICA">'Datos de ley'!$B$13</definedName>
    <definedName name="DED_EXTRA">'Datos de ley'!$B$14</definedName>
    <definedName name="DED_IVA_MAX">'Datos de ley'!$B$15</definedName>
    <definedName name="DIAS_VAC">'Datos de ley'!$B$18</definedName>
    <definedName name="DIV_DIAS">'Datos de ley'!$B$19</definedName>
    <definedName name="DIV_DIARIO">'Datos de ley'!$B$20</definedName>
    <definedName name="ALICUOTAS">'Datos de ley'!$B$21</definedName>
    <definedName name="CORTE">Provisiones!$B$2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Q&quot; #,##0.00"/>
    <numFmt numFmtId="165" formatCode="0.0000"/>
    <numFmt numFmtId="166" formatCode="yyyy-mm-dd"/>
    <numFmt numFmtId="167" formatCode="DD/MM/YYYY"/>
  </numFmts>
  <fonts count="15">
    <font>
      <name val="Calibri"/>
      <family val="2"/>
      <color theme="1"/>
      <sz val="11"/>
      <scheme val="minor"/>
    </font>
    <font>
      <b val="1"/>
      <color rgb="000D1B2A"/>
      <sz val="18"/>
    </font>
    <font>
      <color rgb="006B7F94"/>
      <sz val="10"/>
    </font>
    <font>
      <b val="1"/>
      <color rgb="000B7A5A"/>
      <sz val="12"/>
    </font>
    <font>
      <b val="1"/>
      <color rgb="000D1B2A"/>
      <sz val="15"/>
    </font>
    <font>
      <i val="1"/>
      <color rgb="006B7F94"/>
      <sz val="9"/>
    </font>
    <font>
      <b val="1"/>
      <color rgb="000B7A5A"/>
    </font>
    <font>
      <sz val="10"/>
    </font>
    <font>
      <b val="1"/>
      <color rgb="000D1B2A"/>
      <sz val="10"/>
    </font>
    <font>
      <color rgb="006B7F94"/>
      <sz val="8"/>
    </font>
    <font>
      <b val="1"/>
      <color rgb="00FFFFFF"/>
      <sz val="9"/>
    </font>
    <font>
      <b val="1"/>
      <color rgb="000D1B2A"/>
    </font>
    <font>
      <b val="1"/>
    </font>
    <font>
      <b val="1"/>
      <sz val="10"/>
    </font>
    <font>
      <b val="1"/>
      <color rgb="000D1B2A"/>
      <sz val="12"/>
    </font>
  </fonts>
  <fills count="5">
    <fill>
      <patternFill/>
    </fill>
    <fill>
      <patternFill patternType="gray125"/>
    </fill>
    <fill>
      <patternFill patternType="solid">
        <fgColor rgb="00D6EFE6"/>
      </patternFill>
    </fill>
    <fill>
      <patternFill patternType="solid">
        <fgColor rgb="000B7A5A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D7DEE7"/>
      </left>
      <right style="thin">
        <color rgb="00D7DEE7"/>
      </right>
      <top style="thin">
        <color rgb="00D7DEE7"/>
      </top>
      <bottom style="thin">
        <color rgb="00D7DEE7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0" fontId="8" fillId="2" borderId="1" pivotButton="0" quotePrefix="0" xfId="0"/>
    <xf numFmtId="0" fontId="9" fillId="0" borderId="0" applyAlignment="1" pivotButton="0" quotePrefix="0" xfId="0">
      <alignment vertical="center" wrapText="1"/>
    </xf>
    <xf numFmtId="164" fontId="8" fillId="2" borderId="1" pivotButton="0" quotePrefix="0" xfId="0"/>
    <xf numFmtId="1" fontId="8" fillId="2" borderId="1" pivotButton="0" quotePrefix="0" xfId="0"/>
    <xf numFmtId="165" fontId="8" fillId="2" borderId="1" pivotButton="0" quotePrefix="0" xfId="0"/>
    <xf numFmtId="0" fontId="10" fillId="3" borderId="1" applyAlignment="1" pivotButton="0" quotePrefix="0" xfId="0">
      <alignment vertical="center" wrapText="1"/>
    </xf>
    <xf numFmtId="0" fontId="0" fillId="0" borderId="1" pivotButton="0" quotePrefix="0" xfId="0"/>
    <xf numFmtId="167" fontId="0" fillId="0" borderId="1" pivotButton="0" quotePrefix="0" xfId="0"/>
    <xf numFmtId="164" fontId="0" fillId="0" borderId="1" pivotButton="0" quotePrefix="0" xfId="0"/>
    <xf numFmtId="0" fontId="11" fillId="0" borderId="0" pivotButton="0" quotePrefix="0" xfId="0"/>
    <xf numFmtId="164" fontId="12" fillId="2" borderId="0" pivotButton="0" quotePrefix="0" xfId="0"/>
    <xf numFmtId="0" fontId="13" fillId="0" borderId="0" pivotButton="0" quotePrefix="0" xfId="0"/>
    <xf numFmtId="167" fontId="0" fillId="2" borderId="1" pivotButton="0" quotePrefix="0" xfId="0"/>
    <xf numFmtId="1" fontId="0" fillId="0" borderId="1" pivotButton="0" quotePrefix="0" xfId="0"/>
    <xf numFmtId="4" fontId="0" fillId="0" borderId="1" pivotButton="0" quotePrefix="0" xfId="0"/>
    <xf numFmtId="0" fontId="12" fillId="0" borderId="0" pivotButton="0" quotePrefix="0" xfId="0"/>
    <xf numFmtId="0" fontId="0" fillId="2" borderId="1" pivotButton="0" quotePrefix="0" xfId="0"/>
    <xf numFmtId="164" fontId="0" fillId="4" borderId="1" pivotButton="0" quotePrefix="0" xfId="0"/>
    <xf numFmtId="164" fontId="1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Plantilla de planilla — Guatemala</t>
        </is>
      </c>
    </row>
    <row r="2">
      <c r="A2" s="2" t="inlineStr">
        <is>
          <t>Reglas verificadas el 2026-10-23 · generada el 24/10/2026</t>
        </is>
      </c>
    </row>
    <row r="4">
      <c r="A4" s="3" t="inlineStr">
        <is>
          <t>Cómo se usa</t>
        </is>
      </c>
    </row>
    <row r="5" ht="30" customHeight="1">
      <c r="A5" s="4" t="inlineStr">
        <is>
          <t>1. Llena la hoja «Empleados» — Un empleado por fila: nombre, puesto, fecha de ingreso, salario ordinario y bonificación incentivo. Las demás hojas se llenan solas.</t>
        </is>
      </c>
    </row>
    <row r="6" ht="30" customHeight="1">
      <c r="A6" s="4" t="inlineStr">
        <is>
          <t>2. Mira «Planilla mensual» — Calcula el bruto, el IGSS, la retención de ISR y el líquido de cada empleado. No escribas nada aquí: todo son fórmulas.</t>
        </is>
      </c>
    </row>
    <row r="7" ht="30" customHeight="1">
      <c r="A7" s="4" t="inlineStr">
        <is>
          <t>3. Revisa «Provisiones» — Lo que ya debes hoy de aguinaldo, Bono 14 y vacaciones aunque lo pagues en diciembre. Cambia la fecha de corte y se recalcula.</t>
        </is>
      </c>
    </row>
    <row r="8" ht="30" customHeight="1">
      <c r="A8" s="4" t="inlineStr">
        <is>
          <t>4. Usa «Liquidación» al dar de baja a alguien — Elige al empleado, pon la fecha y el motivo de la salida y te da el finiquito desglosado.</t>
        </is>
      </c>
    </row>
    <row r="10">
      <c r="A10" s="3" t="inlineStr">
        <is>
          <t>Qué hay que actualizar cada año</t>
        </is>
      </c>
    </row>
    <row r="11" ht="30" customHeight="1">
      <c r="A11" s="4" t="inlineStr">
        <is>
          <t>La hoja «Datos de ley» — Es la única que contiene cifras. Todas las fórmulas del libro apuntan ahí, así que al cambiar un porcentaje o un tramo se actualiza todo.</t>
        </is>
      </c>
    </row>
    <row r="12" ht="30" customHeight="1">
      <c r="A12" s="4" t="inlineStr">
        <is>
          <t>Cuándo — En enero: salario mínimo, tabla del ISR, deducciones y cuota del IGSS. La fecha de verificación está arriba y en la hoja de datos.</t>
        </is>
      </c>
    </row>
    <row r="14">
      <c r="A14" s="3" t="inlineStr">
        <is>
          <t>Lo que esta plantilla NO hace</t>
        </is>
      </c>
    </row>
    <row r="15" ht="30" customHeight="1">
      <c r="A15" s="4" t="inlineStr">
        <is>
          <t>Costo patronal — No incluye la cuota patronal del IGSS, IRTRA ni INTECAP.</t>
        </is>
      </c>
    </row>
    <row r="16" ht="30" customHeight="1">
      <c r="A16" s="4" t="inlineStr">
        <is>
          <t>Horas extra, comisiones y ausencias — Súmalas o réstalas tú en la columna de salario.</t>
        </is>
      </c>
    </row>
    <row r="17" ht="30" customHeight="1">
      <c r="A17" s="4" t="inlineStr">
        <is>
          <t>Salario variable — La indemnización legal usa el promedio de los últimos seis salarios. Si ese es tu caso, escribe el promedio a mano en la hoja de liquidación.</t>
        </is>
      </c>
    </row>
    <row r="19">
      <c r="A19" s="3" t="inlineStr">
        <is>
          <t>Aviso</t>
        </is>
      </c>
    </row>
    <row r="20" ht="30" customHeight="1">
      <c r="A20" s="4" t="inlineStr">
        <is>
          <t>Esta plantilla es una herramienta de apoyo basada en la normativa vigente a la fecha indicada. No sustituye la asesoría de un contador o un abogado laboralista ni el criterio del Ministerio de Trabajo. Verifica los montos antes de pagar una planilla.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>
      <c r="A1" s="5" t="inlineStr">
        <is>
          <t>Datos de ley — Guatemala</t>
        </is>
      </c>
    </row>
    <row r="2">
      <c r="A2" s="6" t="inlineStr">
        <is>
          <t>La única hoja con cifras. Cámbialas aquí y todo el libro se recalcula. Verificado el 2026-10-23.</t>
        </is>
      </c>
    </row>
    <row r="4">
      <c r="A4" s="7" t="inlineStr">
        <is>
          <t>SEGURIDAD SOCIAL</t>
        </is>
      </c>
    </row>
    <row r="5">
      <c r="A5" s="8" t="inlineStr">
        <is>
          <t>IGSS, cuota laboral</t>
        </is>
      </c>
      <c r="B5" s="9" t="n">
        <v>0.0483</v>
      </c>
      <c r="C5" s="10" t="inlineStr">
        <is>
          <t>Cuota del trabajador sobre el salario ordinario y extraordinario; la bonificación incentivo queda excluida de la base</t>
        </is>
      </c>
    </row>
    <row r="6">
      <c r="A6" s="8" t="inlineStr">
        <is>
          <t>Bonificación incentivo mensual</t>
        </is>
      </c>
      <c r="B6" s="11" t="n">
        <v>250</v>
      </c>
      <c r="C6" s="10" t="inlineStr">
        <is>
          <t>Decreto 78-89 reformado por el Decreto 37-2001 — no cotiza al IGSS pero sí paga ISR</t>
        </is>
      </c>
    </row>
    <row r="8">
      <c r="A8" s="7" t="inlineStr">
        <is>
          <t>IMPUESTO SOBRE LA RENTA</t>
        </is>
      </c>
    </row>
    <row r="9">
      <c r="A9" s="8" t="inlineStr">
        <is>
          <t>Límite del primer tramo</t>
        </is>
      </c>
      <c r="B9" s="11" t="n">
        <v>300000</v>
      </c>
      <c r="C9" s="10" t="inlineStr">
        <is>
          <t>5 % sobre la renta imponible hasta Q300,000</t>
        </is>
      </c>
    </row>
    <row r="10">
      <c r="A10" s="8" t="inlineStr">
        <is>
          <t>Tasa del primer tramo</t>
        </is>
      </c>
      <c r="B10" s="9" t="n">
        <v>0.05</v>
      </c>
      <c r="C10" s="10" t="inlineStr"/>
    </row>
    <row r="11">
      <c r="A11" s="8" t="inlineStr">
        <is>
          <t>Cuota fija del segundo tramo</t>
        </is>
      </c>
      <c r="B11" s="11" t="n">
        <v>15000</v>
      </c>
      <c r="C11" s="10" t="inlineStr">
        <is>
          <t>Q15,000 fijos más 7 % sobre el excedente de Q300,000</t>
        </is>
      </c>
    </row>
    <row r="12">
      <c r="A12" s="8" t="inlineStr">
        <is>
          <t>Tasa del segundo tramo</t>
        </is>
      </c>
      <c r="B12" s="9" t="n">
        <v>0.07000000000000001</v>
      </c>
      <c r="C12" s="10" t="inlineStr"/>
    </row>
    <row r="13">
      <c r="A13" s="8" t="inlineStr">
        <is>
          <t>Deducción única anual</t>
        </is>
      </c>
      <c r="B13" s="11" t="n">
        <v>48000</v>
      </c>
      <c r="C13" s="10" t="inlineStr">
        <is>
          <t>Art. 72 lit. a), Decreto 10-2012 (Ley de Actualización Tributaria)</t>
        </is>
      </c>
    </row>
    <row r="14">
      <c r="A14" s="8" t="inlineStr">
        <is>
          <t>Deducción extraordinaria del ejercicio</t>
        </is>
      </c>
      <c r="B14" s="11" t="n">
        <v>3024</v>
      </c>
      <c r="C14" s="10" t="inlineStr">
        <is>
          <t>Art. 4 transitorio, Decreto 13-2026 — sólo para 2026</t>
        </is>
      </c>
    </row>
    <row r="15">
      <c r="A15" s="8" t="inlineStr">
        <is>
          <t>Tope de la planilla del IVA</t>
        </is>
      </c>
      <c r="B15" s="11" t="n">
        <v>12000</v>
      </c>
      <c r="C15" s="10" t="inlineStr">
        <is>
          <t>Art. 72, Decreto 10-2012 — se presenta en los primeros 10 días hábiles de enero</t>
        </is>
      </c>
    </row>
    <row r="17">
      <c r="A17" s="7" t="inlineStr">
        <is>
          <t>PRESTACIONES</t>
        </is>
      </c>
    </row>
    <row r="18">
      <c r="A18" s="8" t="inlineStr">
        <is>
          <t>Días de vacaciones por año</t>
        </is>
      </c>
      <c r="B18" s="12" t="n">
        <v>15</v>
      </c>
      <c r="C18" s="10" t="inlineStr">
        <is>
          <t>Art. 130, Código de Trabajo</t>
        </is>
      </c>
    </row>
    <row r="19">
      <c r="A19" s="8" t="inlineStr">
        <is>
          <t>Divisor de días del año</t>
        </is>
      </c>
      <c r="B19" s="12" t="n">
        <v>365</v>
      </c>
      <c r="C19" s="10" t="inlineStr">
        <is>
          <t>Criterio de cálculo proporcional</t>
        </is>
      </c>
    </row>
    <row r="20">
      <c r="A20" s="8" t="inlineStr">
        <is>
          <t>Divisor del salario diario</t>
        </is>
      </c>
      <c r="B20" s="12" t="n">
        <v>30</v>
      </c>
      <c r="C20" s="10" t="inlineStr">
        <is>
          <t>Salario mensual ÷ 30</t>
        </is>
      </c>
    </row>
    <row r="21">
      <c r="A21" s="8" t="inlineStr">
        <is>
          <t>Alícuotas en la base de indemnización</t>
        </is>
      </c>
      <c r="B21" s="13" t="n">
        <v>0.1666666666666667</v>
      </c>
      <c r="C21" s="10" t="inlineStr">
        <is>
          <t>Aguinaldo + Bono 14: Art. 9, Decreto 76-78 y Art. 4, Decreto 42-92</t>
        </is>
      </c>
    </row>
    <row r="23">
      <c r="A23" s="7" t="inlineStr">
        <is>
          <t>SALARIO MÍNIMO VIGENTE (referencia)</t>
        </is>
      </c>
    </row>
    <row r="24">
      <c r="A24" s="8" t="inlineStr">
        <is>
          <t>No agrícola — departamento de Guatemala (CE1)</t>
        </is>
      </c>
      <c r="B24" s="11" t="n">
        <v>4002.28</v>
      </c>
      <c r="C24" s="10" t="inlineStr"/>
    </row>
    <row r="25">
      <c r="A25" s="8" t="inlineStr">
        <is>
          <t>Agrícola — departamento de Guatemala (CE1)</t>
        </is>
      </c>
      <c r="B25" s="11" t="n">
        <v>3791.2</v>
      </c>
      <c r="C25" s="10" t="inlineStr"/>
    </row>
    <row r="26">
      <c r="A26" s="8" t="inlineStr">
        <is>
          <t>Exportadora y de maquila — CE1</t>
        </is>
      </c>
      <c r="B26" s="11" t="n">
        <v>3409.73</v>
      </c>
      <c r="C26" s="10" t="inlineStr"/>
    </row>
    <row r="27">
      <c r="A27" s="8" t="inlineStr">
        <is>
          <t>No agrícola — resto del país (CE2)</t>
        </is>
      </c>
      <c r="B27" s="11" t="n">
        <v>3816.9</v>
      </c>
      <c r="C27" s="10" t="inlineStr"/>
    </row>
    <row r="28">
      <c r="A28" s="8" t="inlineStr">
        <is>
          <t>Agrícola — resto del país (CE2)</t>
        </is>
      </c>
      <c r="B28" s="11" t="n">
        <v>3625.89</v>
      </c>
      <c r="C28" s="10" t="inlineStr"/>
    </row>
    <row r="29">
      <c r="A29" s="8" t="inlineStr">
        <is>
          <t>Exportadora y de maquila — CE2</t>
        </is>
      </c>
      <c r="B29" s="11" t="n">
        <v>3221.1</v>
      </c>
      <c r="C29" s="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7" customWidth="1" min="3" max="3"/>
    <col width="17" customWidth="1" min="4" max="4"/>
    <col width="19" customWidth="1" min="5" max="5"/>
    <col width="20" customWidth="1" min="6" max="6"/>
  </cols>
  <sheetData>
    <row r="1">
      <c r="A1" s="5" t="inlineStr">
        <is>
          <t>Empleados</t>
        </is>
      </c>
      <c r="F1" s="6" t="inlineStr">
        <is>
          <t>Lo único que tienes que llenar a mano.</t>
        </is>
      </c>
    </row>
    <row r="3" ht="30" customHeight="1">
      <c r="A3" s="14" t="inlineStr">
        <is>
          <t>Nombre</t>
        </is>
      </c>
      <c r="B3" s="14" t="inlineStr">
        <is>
          <t>Puesto</t>
        </is>
      </c>
      <c r="C3" s="14" t="inlineStr">
        <is>
          <t>Fecha de ingreso</t>
        </is>
      </c>
      <c r="D3" s="14" t="inlineStr">
        <is>
          <t>Salario ordinario</t>
        </is>
      </c>
      <c r="E3" s="14" t="inlineStr">
        <is>
          <t>Bonificación incentivo</t>
        </is>
      </c>
      <c r="F3" s="14" t="inlineStr">
        <is>
          <t>Planilla del IVA (anual)</t>
        </is>
      </c>
    </row>
    <row r="4">
      <c r="A4" s="15" t="inlineStr">
        <is>
          <t>María López</t>
        </is>
      </c>
      <c r="B4" s="15" t="inlineStr">
        <is>
          <t>Vendedora</t>
        </is>
      </c>
      <c r="C4" s="16" t="n">
        <v>44986</v>
      </c>
      <c r="D4" s="17" t="n">
        <v>5000</v>
      </c>
      <c r="E4" s="17" t="n">
        <v>250</v>
      </c>
      <c r="F4" s="17" t="n">
        <v>0</v>
      </c>
    </row>
    <row r="5">
      <c r="A5" s="15" t="inlineStr">
        <is>
          <t>Luis García</t>
        </is>
      </c>
      <c r="B5" s="15" t="inlineStr">
        <is>
          <t>Bodeguero</t>
        </is>
      </c>
      <c r="C5" s="16" t="n">
        <v>45884</v>
      </c>
      <c r="D5" s="17" t="n">
        <v>4100</v>
      </c>
      <c r="E5" s="17" t="n">
        <v>250</v>
      </c>
      <c r="F5" s="17" t="n">
        <v>0</v>
      </c>
    </row>
    <row r="6">
      <c r="A6" s="15" t="inlineStr"/>
      <c r="B6" s="15" t="inlineStr"/>
      <c r="C6" s="16" t="n"/>
      <c r="D6" s="17" t="n"/>
      <c r="E6" s="17" t="n">
        <v>250</v>
      </c>
      <c r="F6" s="17" t="n">
        <v>0</v>
      </c>
    </row>
    <row r="7">
      <c r="A7" s="15" t="inlineStr"/>
      <c r="B7" s="15" t="inlineStr"/>
      <c r="C7" s="16" t="n"/>
      <c r="D7" s="17" t="n"/>
      <c r="E7" s="17" t="n">
        <v>250</v>
      </c>
      <c r="F7" s="17" t="n">
        <v>0</v>
      </c>
    </row>
    <row r="8">
      <c r="A8" s="15" t="inlineStr"/>
      <c r="B8" s="15" t="inlineStr"/>
      <c r="C8" s="16" t="n"/>
      <c r="D8" s="17" t="n"/>
      <c r="E8" s="17" t="n">
        <v>250</v>
      </c>
      <c r="F8" s="17" t="n">
        <v>0</v>
      </c>
    </row>
    <row r="9">
      <c r="A9" s="15" t="inlineStr"/>
      <c r="B9" s="15" t="inlineStr"/>
      <c r="C9" s="16" t="n"/>
      <c r="D9" s="17" t="n"/>
      <c r="E9" s="17" t="n">
        <v>250</v>
      </c>
      <c r="F9" s="17" t="n">
        <v>0</v>
      </c>
    </row>
    <row r="10">
      <c r="A10" s="15" t="inlineStr"/>
      <c r="B10" s="15" t="inlineStr"/>
      <c r="C10" s="16" t="n"/>
      <c r="D10" s="17" t="n"/>
      <c r="E10" s="17" t="n">
        <v>250</v>
      </c>
      <c r="F10" s="17" t="n">
        <v>0</v>
      </c>
    </row>
    <row r="11">
      <c r="A11" s="15" t="inlineStr"/>
      <c r="B11" s="15" t="inlineStr"/>
      <c r="C11" s="16" t="n"/>
      <c r="D11" s="17" t="n"/>
      <c r="E11" s="17" t="n">
        <v>250</v>
      </c>
      <c r="F11" s="17" t="n">
        <v>0</v>
      </c>
    </row>
    <row r="12">
      <c r="A12" s="15" t="inlineStr"/>
      <c r="B12" s="15" t="inlineStr"/>
      <c r="C12" s="16" t="n"/>
      <c r="D12" s="17" t="n"/>
      <c r="E12" s="17" t="n">
        <v>250</v>
      </c>
      <c r="F12" s="17" t="n">
        <v>0</v>
      </c>
    </row>
    <row r="13">
      <c r="A13" s="15" t="inlineStr"/>
      <c r="B13" s="15" t="inlineStr"/>
      <c r="C13" s="16" t="n"/>
      <c r="D13" s="17" t="n"/>
      <c r="E13" s="17" t="n">
        <v>250</v>
      </c>
      <c r="F13" s="17" t="n">
        <v>0</v>
      </c>
    </row>
    <row r="14">
      <c r="A14" s="15" t="inlineStr"/>
      <c r="B14" s="15" t="inlineStr"/>
      <c r="C14" s="16" t="n"/>
      <c r="D14" s="17" t="n"/>
      <c r="E14" s="17" t="n">
        <v>250</v>
      </c>
      <c r="F14" s="17" t="n">
        <v>0</v>
      </c>
    </row>
    <row r="15">
      <c r="A15" s="15" t="inlineStr"/>
      <c r="B15" s="15" t="inlineStr"/>
      <c r="C15" s="16" t="n"/>
      <c r="D15" s="17" t="n"/>
      <c r="E15" s="17" t="n">
        <v>250</v>
      </c>
      <c r="F15" s="17" t="n">
        <v>0</v>
      </c>
    </row>
    <row r="16">
      <c r="A16" s="15" t="inlineStr"/>
      <c r="B16" s="15" t="inlineStr"/>
      <c r="C16" s="16" t="n"/>
      <c r="D16" s="17" t="n"/>
      <c r="E16" s="17" t="n">
        <v>250</v>
      </c>
      <c r="F16" s="17" t="n">
        <v>0</v>
      </c>
    </row>
    <row r="17">
      <c r="A17" s="15" t="inlineStr"/>
      <c r="B17" s="15" t="inlineStr"/>
      <c r="C17" s="16" t="n"/>
      <c r="D17" s="17" t="n"/>
      <c r="E17" s="17" t="n">
        <v>250</v>
      </c>
      <c r="F17" s="17" t="n">
        <v>0</v>
      </c>
    </row>
    <row r="18">
      <c r="A18" s="15" t="inlineStr"/>
      <c r="B18" s="15" t="inlineStr"/>
      <c r="C18" s="16" t="n"/>
      <c r="D18" s="17" t="n"/>
      <c r="E18" s="17" t="n">
        <v>250</v>
      </c>
      <c r="F18" s="17" t="n">
        <v>0</v>
      </c>
    </row>
    <row r="19">
      <c r="A19" s="15" t="inlineStr"/>
      <c r="B19" s="15" t="inlineStr"/>
      <c r="C19" s="16" t="n"/>
      <c r="D19" s="17" t="n"/>
      <c r="E19" s="17" t="n">
        <v>250</v>
      </c>
      <c r="F19" s="17" t="n">
        <v>0</v>
      </c>
    </row>
    <row r="20">
      <c r="A20" s="15" t="inlineStr"/>
      <c r="B20" s="15" t="inlineStr"/>
      <c r="C20" s="16" t="n"/>
      <c r="D20" s="17" t="n"/>
      <c r="E20" s="17" t="n">
        <v>250</v>
      </c>
      <c r="F20" s="17" t="n">
        <v>0</v>
      </c>
    </row>
    <row r="21">
      <c r="A21" s="15" t="inlineStr"/>
      <c r="B21" s="15" t="inlineStr"/>
      <c r="C21" s="16" t="n"/>
      <c r="D21" s="17" t="n"/>
      <c r="E21" s="17" t="n">
        <v>250</v>
      </c>
      <c r="F21" s="17" t="n">
        <v>0</v>
      </c>
    </row>
    <row r="22">
      <c r="A22" s="15" t="inlineStr"/>
      <c r="B22" s="15" t="inlineStr"/>
      <c r="C22" s="16" t="n"/>
      <c r="D22" s="17" t="n"/>
      <c r="E22" s="17" t="n">
        <v>250</v>
      </c>
      <c r="F22" s="17" t="n">
        <v>0</v>
      </c>
    </row>
    <row r="23">
      <c r="A23" s="15" t="inlineStr"/>
      <c r="B23" s="15" t="inlineStr"/>
      <c r="C23" s="16" t="n"/>
      <c r="D23" s="17" t="n"/>
      <c r="E23" s="17" t="n">
        <v>250</v>
      </c>
      <c r="F23" s="17" t="n">
        <v>0</v>
      </c>
    </row>
    <row r="24">
      <c r="A24" s="15" t="inlineStr"/>
      <c r="B24" s="15" t="inlineStr"/>
      <c r="C24" s="16" t="n"/>
      <c r="D24" s="17" t="n"/>
      <c r="E24" s="17" t="n">
        <v>250</v>
      </c>
      <c r="F24" s="17" t="n">
        <v>0</v>
      </c>
    </row>
    <row r="25">
      <c r="A25" s="15" t="inlineStr"/>
      <c r="B25" s="15" t="inlineStr"/>
      <c r="C25" s="16" t="n"/>
      <c r="D25" s="17" t="n"/>
      <c r="E25" s="17" t="n">
        <v>250</v>
      </c>
      <c r="F25" s="17" t="n">
        <v>0</v>
      </c>
    </row>
    <row r="26">
      <c r="A26" s="15" t="inlineStr"/>
      <c r="B26" s="15" t="inlineStr"/>
      <c r="C26" s="16" t="n"/>
      <c r="D26" s="17" t="n"/>
      <c r="E26" s="17" t="n">
        <v>250</v>
      </c>
      <c r="F26" s="17" t="n">
        <v>0</v>
      </c>
    </row>
    <row r="27">
      <c r="A27" s="15" t="inlineStr"/>
      <c r="B27" s="15" t="inlineStr"/>
      <c r="C27" s="16" t="n"/>
      <c r="D27" s="17" t="n"/>
      <c r="E27" s="17" t="n">
        <v>250</v>
      </c>
      <c r="F27" s="17" t="n">
        <v>0</v>
      </c>
    </row>
    <row r="28">
      <c r="A28" s="15" t="inlineStr"/>
      <c r="B28" s="15" t="inlineStr"/>
      <c r="C28" s="16" t="n"/>
      <c r="D28" s="17" t="n"/>
      <c r="E28" s="17" t="n">
        <v>250</v>
      </c>
      <c r="F28" s="17" t="n">
        <v>0</v>
      </c>
    </row>
    <row r="29">
      <c r="A29" s="15" t="inlineStr"/>
      <c r="B29" s="15" t="inlineStr"/>
      <c r="C29" s="16" t="n"/>
      <c r="D29" s="17" t="n"/>
      <c r="E29" s="17" t="n">
        <v>250</v>
      </c>
      <c r="F29" s="17" t="n">
        <v>0</v>
      </c>
    </row>
    <row r="30">
      <c r="A30" s="15" t="inlineStr"/>
      <c r="B30" s="15" t="inlineStr"/>
      <c r="C30" s="16" t="n"/>
      <c r="D30" s="17" t="n"/>
      <c r="E30" s="17" t="n">
        <v>250</v>
      </c>
      <c r="F30" s="17" t="n">
        <v>0</v>
      </c>
    </row>
    <row r="31">
      <c r="A31" s="15" t="inlineStr"/>
      <c r="B31" s="15" t="inlineStr"/>
      <c r="C31" s="16" t="n"/>
      <c r="D31" s="17" t="n"/>
      <c r="E31" s="17" t="n">
        <v>250</v>
      </c>
      <c r="F31" s="17" t="n">
        <v>0</v>
      </c>
    </row>
    <row r="32">
      <c r="A32" s="15" t="inlineStr"/>
      <c r="B32" s="15" t="inlineStr"/>
      <c r="C32" s="16" t="n"/>
      <c r="D32" s="17" t="n"/>
      <c r="E32" s="17" t="n">
        <v>250</v>
      </c>
      <c r="F32" s="17" t="n">
        <v>0</v>
      </c>
    </row>
    <row r="33">
      <c r="A33" s="15" t="inlineStr"/>
      <c r="B33" s="15" t="inlineStr"/>
      <c r="C33" s="16" t="n"/>
      <c r="D33" s="17" t="n"/>
      <c r="E33" s="17" t="n">
        <v>250</v>
      </c>
      <c r="F33" s="1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3" customWidth="1" min="3" max="3"/>
    <col width="14" customWidth="1" min="4" max="4"/>
    <col width="13" customWidth="1" min="5" max="5"/>
    <col width="17" customWidth="1" min="6" max="6"/>
    <col width="16" customWidth="1" min="7" max="7"/>
    <col width="14" customWidth="1" min="8" max="8"/>
    <col width="13" customWidth="1" min="9" max="9"/>
    <col width="13" customWidth="1" min="10" max="10"/>
    <col width="15" customWidth="1" min="11" max="11"/>
  </cols>
  <sheetData>
    <row r="1">
      <c r="A1" s="5" t="inlineStr">
        <is>
          <t>Planilla mensual</t>
        </is>
      </c>
      <c r="G1" s="6" t="inlineStr">
        <is>
          <t>Todo son fórmulas: no escribas nada en esta hoja.</t>
        </is>
      </c>
    </row>
    <row r="3" ht="30" customHeight="1">
      <c r="A3" s="14" t="inlineStr">
        <is>
          <t>Nombre</t>
        </is>
      </c>
      <c r="B3" s="14" t="inlineStr">
        <is>
          <t>Salario ordinario</t>
        </is>
      </c>
      <c r="C3" s="14" t="inlineStr">
        <is>
          <t>Bonificación</t>
        </is>
      </c>
      <c r="D3" s="14" t="inlineStr">
        <is>
          <t>Ingreso bruto</t>
        </is>
      </c>
      <c r="E3" s="14" t="inlineStr">
        <is>
          <t>IGSS laboral</t>
        </is>
      </c>
      <c r="F3" s="14" t="inlineStr">
        <is>
          <t>Renta anual proyectada</t>
        </is>
      </c>
      <c r="G3" s="14" t="inlineStr">
        <is>
          <t>Deducciones anuales</t>
        </is>
      </c>
      <c r="H3" s="14" t="inlineStr">
        <is>
          <t>Renta imponible</t>
        </is>
      </c>
      <c r="I3" s="14" t="inlineStr">
        <is>
          <t>ISR anual</t>
        </is>
      </c>
      <c r="J3" s="14" t="inlineStr">
        <is>
          <t>ISR mensual</t>
        </is>
      </c>
      <c r="K3" s="14" t="inlineStr">
        <is>
          <t>Líquido a pagar</t>
        </is>
      </c>
    </row>
    <row r="4">
      <c r="A4" s="15">
        <f>IF(Empleados!$A$4="","",Empleados!$A$4)</f>
        <v/>
      </c>
      <c r="B4" s="17">
        <f>IF(Empleados!$A$4="","",Empleados!$D$4)</f>
        <v/>
      </c>
      <c r="C4" s="17">
        <f>IF(Empleados!$A$4="","",Empleados!$E$4)</f>
        <v/>
      </c>
      <c r="D4" s="17">
        <f>IF(Empleados!$A$4="","",B4+C4)</f>
        <v/>
      </c>
      <c r="E4" s="17">
        <f>IF(Empleados!$A$4="","",B4*IGSS_LABORAL)</f>
        <v/>
      </c>
      <c r="F4" s="17">
        <f>IF(Empleados!$A$4="","",D4*12)</f>
        <v/>
      </c>
      <c r="G4" s="17">
        <f>IF(Empleados!$A$4="","",DED_UNICA+DED_EXTRA+E4*12+MIN(Empleados!$F$4,DED_IVA_MAX))</f>
        <v/>
      </c>
      <c r="H4" s="17">
        <f>IF(Empleados!$A$4="","",MAX(0,F4-G4))</f>
        <v/>
      </c>
      <c r="I4" s="17">
        <f>IF(Empleados!$A$4="","",IF(H4&lt;=ISR_LIMITE_1,H4*ISR_TASA_1,ISR_CUOTA_2+(H4-ISR_LIMITE_1)*ISR_TASA_2))</f>
        <v/>
      </c>
      <c r="J4" s="17">
        <f>IF(Empleados!$A$4="","",I4/12)</f>
        <v/>
      </c>
      <c r="K4" s="17">
        <f>IF(Empleados!$A$4="","",D4-E4-J4)</f>
        <v/>
      </c>
    </row>
    <row r="5">
      <c r="A5" s="15">
        <f>IF(Empleados!$A$5="","",Empleados!$A$5)</f>
        <v/>
      </c>
      <c r="B5" s="17">
        <f>IF(Empleados!$A$5="","",Empleados!$D$5)</f>
        <v/>
      </c>
      <c r="C5" s="17">
        <f>IF(Empleados!$A$5="","",Empleados!$E$5)</f>
        <v/>
      </c>
      <c r="D5" s="17">
        <f>IF(Empleados!$A$5="","",B5+C5)</f>
        <v/>
      </c>
      <c r="E5" s="17">
        <f>IF(Empleados!$A$5="","",B5*IGSS_LABORAL)</f>
        <v/>
      </c>
      <c r="F5" s="17">
        <f>IF(Empleados!$A$5="","",D5*12)</f>
        <v/>
      </c>
      <c r="G5" s="17">
        <f>IF(Empleados!$A$5="","",DED_UNICA+DED_EXTRA+E5*12+MIN(Empleados!$F$5,DED_IVA_MAX))</f>
        <v/>
      </c>
      <c r="H5" s="17">
        <f>IF(Empleados!$A$5="","",MAX(0,F5-G5))</f>
        <v/>
      </c>
      <c r="I5" s="17">
        <f>IF(Empleados!$A$5="","",IF(H5&lt;=ISR_LIMITE_1,H5*ISR_TASA_1,ISR_CUOTA_2+(H5-ISR_LIMITE_1)*ISR_TASA_2))</f>
        <v/>
      </c>
      <c r="J5" s="17">
        <f>IF(Empleados!$A$5="","",I5/12)</f>
        <v/>
      </c>
      <c r="K5" s="17">
        <f>IF(Empleados!$A$5="","",D5-E5-J5)</f>
        <v/>
      </c>
    </row>
    <row r="6">
      <c r="A6" s="15">
        <f>IF(Empleados!$A$6="","",Empleados!$A$6)</f>
        <v/>
      </c>
      <c r="B6" s="17">
        <f>IF(Empleados!$A$6="","",Empleados!$D$6)</f>
        <v/>
      </c>
      <c r="C6" s="17">
        <f>IF(Empleados!$A$6="","",Empleados!$E$6)</f>
        <v/>
      </c>
      <c r="D6" s="17">
        <f>IF(Empleados!$A$6="","",B6+C6)</f>
        <v/>
      </c>
      <c r="E6" s="17">
        <f>IF(Empleados!$A$6="","",B6*IGSS_LABORAL)</f>
        <v/>
      </c>
      <c r="F6" s="17">
        <f>IF(Empleados!$A$6="","",D6*12)</f>
        <v/>
      </c>
      <c r="G6" s="17">
        <f>IF(Empleados!$A$6="","",DED_UNICA+DED_EXTRA+E6*12+MIN(Empleados!$F$6,DED_IVA_MAX))</f>
        <v/>
      </c>
      <c r="H6" s="17">
        <f>IF(Empleados!$A$6="","",MAX(0,F6-G6))</f>
        <v/>
      </c>
      <c r="I6" s="17">
        <f>IF(Empleados!$A$6="","",IF(H6&lt;=ISR_LIMITE_1,H6*ISR_TASA_1,ISR_CUOTA_2+(H6-ISR_LIMITE_1)*ISR_TASA_2))</f>
        <v/>
      </c>
      <c r="J6" s="17">
        <f>IF(Empleados!$A$6="","",I6/12)</f>
        <v/>
      </c>
      <c r="K6" s="17">
        <f>IF(Empleados!$A$6="","",D6-E6-J6)</f>
        <v/>
      </c>
    </row>
    <row r="7">
      <c r="A7" s="15">
        <f>IF(Empleados!$A$7="","",Empleados!$A$7)</f>
        <v/>
      </c>
      <c r="B7" s="17">
        <f>IF(Empleados!$A$7="","",Empleados!$D$7)</f>
        <v/>
      </c>
      <c r="C7" s="17">
        <f>IF(Empleados!$A$7="","",Empleados!$E$7)</f>
        <v/>
      </c>
      <c r="D7" s="17">
        <f>IF(Empleados!$A$7="","",B7+C7)</f>
        <v/>
      </c>
      <c r="E7" s="17">
        <f>IF(Empleados!$A$7="","",B7*IGSS_LABORAL)</f>
        <v/>
      </c>
      <c r="F7" s="17">
        <f>IF(Empleados!$A$7="","",D7*12)</f>
        <v/>
      </c>
      <c r="G7" s="17">
        <f>IF(Empleados!$A$7="","",DED_UNICA+DED_EXTRA+E7*12+MIN(Empleados!$F$7,DED_IVA_MAX))</f>
        <v/>
      </c>
      <c r="H7" s="17">
        <f>IF(Empleados!$A$7="","",MAX(0,F7-G7))</f>
        <v/>
      </c>
      <c r="I7" s="17">
        <f>IF(Empleados!$A$7="","",IF(H7&lt;=ISR_LIMITE_1,H7*ISR_TASA_1,ISR_CUOTA_2+(H7-ISR_LIMITE_1)*ISR_TASA_2))</f>
        <v/>
      </c>
      <c r="J7" s="17">
        <f>IF(Empleados!$A$7="","",I7/12)</f>
        <v/>
      </c>
      <c r="K7" s="17">
        <f>IF(Empleados!$A$7="","",D7-E7-J7)</f>
        <v/>
      </c>
    </row>
    <row r="8">
      <c r="A8" s="15">
        <f>IF(Empleados!$A$8="","",Empleados!$A$8)</f>
        <v/>
      </c>
      <c r="B8" s="17">
        <f>IF(Empleados!$A$8="","",Empleados!$D$8)</f>
        <v/>
      </c>
      <c r="C8" s="17">
        <f>IF(Empleados!$A$8="","",Empleados!$E$8)</f>
        <v/>
      </c>
      <c r="D8" s="17">
        <f>IF(Empleados!$A$8="","",B8+C8)</f>
        <v/>
      </c>
      <c r="E8" s="17">
        <f>IF(Empleados!$A$8="","",B8*IGSS_LABORAL)</f>
        <v/>
      </c>
      <c r="F8" s="17">
        <f>IF(Empleados!$A$8="","",D8*12)</f>
        <v/>
      </c>
      <c r="G8" s="17">
        <f>IF(Empleados!$A$8="","",DED_UNICA+DED_EXTRA+E8*12+MIN(Empleados!$F$8,DED_IVA_MAX))</f>
        <v/>
      </c>
      <c r="H8" s="17">
        <f>IF(Empleados!$A$8="","",MAX(0,F8-G8))</f>
        <v/>
      </c>
      <c r="I8" s="17">
        <f>IF(Empleados!$A$8="","",IF(H8&lt;=ISR_LIMITE_1,H8*ISR_TASA_1,ISR_CUOTA_2+(H8-ISR_LIMITE_1)*ISR_TASA_2))</f>
        <v/>
      </c>
      <c r="J8" s="17">
        <f>IF(Empleados!$A$8="","",I8/12)</f>
        <v/>
      </c>
      <c r="K8" s="17">
        <f>IF(Empleados!$A$8="","",D8-E8-J8)</f>
        <v/>
      </c>
    </row>
    <row r="9">
      <c r="A9" s="15">
        <f>IF(Empleados!$A$9="","",Empleados!$A$9)</f>
        <v/>
      </c>
      <c r="B9" s="17">
        <f>IF(Empleados!$A$9="","",Empleados!$D$9)</f>
        <v/>
      </c>
      <c r="C9" s="17">
        <f>IF(Empleados!$A$9="","",Empleados!$E$9)</f>
        <v/>
      </c>
      <c r="D9" s="17">
        <f>IF(Empleados!$A$9="","",B9+C9)</f>
        <v/>
      </c>
      <c r="E9" s="17">
        <f>IF(Empleados!$A$9="","",B9*IGSS_LABORAL)</f>
        <v/>
      </c>
      <c r="F9" s="17">
        <f>IF(Empleados!$A$9="","",D9*12)</f>
        <v/>
      </c>
      <c r="G9" s="17">
        <f>IF(Empleados!$A$9="","",DED_UNICA+DED_EXTRA+E9*12+MIN(Empleados!$F$9,DED_IVA_MAX))</f>
        <v/>
      </c>
      <c r="H9" s="17">
        <f>IF(Empleados!$A$9="","",MAX(0,F9-G9))</f>
        <v/>
      </c>
      <c r="I9" s="17">
        <f>IF(Empleados!$A$9="","",IF(H9&lt;=ISR_LIMITE_1,H9*ISR_TASA_1,ISR_CUOTA_2+(H9-ISR_LIMITE_1)*ISR_TASA_2))</f>
        <v/>
      </c>
      <c r="J9" s="17">
        <f>IF(Empleados!$A$9="","",I9/12)</f>
        <v/>
      </c>
      <c r="K9" s="17">
        <f>IF(Empleados!$A$9="","",D9-E9-J9)</f>
        <v/>
      </c>
    </row>
    <row r="10">
      <c r="A10" s="15">
        <f>IF(Empleados!$A$10="","",Empleados!$A$10)</f>
        <v/>
      </c>
      <c r="B10" s="17">
        <f>IF(Empleados!$A$10="","",Empleados!$D$10)</f>
        <v/>
      </c>
      <c r="C10" s="17">
        <f>IF(Empleados!$A$10="","",Empleados!$E$10)</f>
        <v/>
      </c>
      <c r="D10" s="17">
        <f>IF(Empleados!$A$10="","",B10+C10)</f>
        <v/>
      </c>
      <c r="E10" s="17">
        <f>IF(Empleados!$A$10="","",B10*IGSS_LABORAL)</f>
        <v/>
      </c>
      <c r="F10" s="17">
        <f>IF(Empleados!$A$10="","",D10*12)</f>
        <v/>
      </c>
      <c r="G10" s="17">
        <f>IF(Empleados!$A$10="","",DED_UNICA+DED_EXTRA+E10*12+MIN(Empleados!$F$10,DED_IVA_MAX))</f>
        <v/>
      </c>
      <c r="H10" s="17">
        <f>IF(Empleados!$A$10="","",MAX(0,F10-G10))</f>
        <v/>
      </c>
      <c r="I10" s="17">
        <f>IF(Empleados!$A$10="","",IF(H10&lt;=ISR_LIMITE_1,H10*ISR_TASA_1,ISR_CUOTA_2+(H10-ISR_LIMITE_1)*ISR_TASA_2))</f>
        <v/>
      </c>
      <c r="J10" s="17">
        <f>IF(Empleados!$A$10="","",I10/12)</f>
        <v/>
      </c>
      <c r="K10" s="17">
        <f>IF(Empleados!$A$10="","",D10-E10-J10)</f>
        <v/>
      </c>
    </row>
    <row r="11">
      <c r="A11" s="15">
        <f>IF(Empleados!$A$11="","",Empleados!$A$11)</f>
        <v/>
      </c>
      <c r="B11" s="17">
        <f>IF(Empleados!$A$11="","",Empleados!$D$11)</f>
        <v/>
      </c>
      <c r="C11" s="17">
        <f>IF(Empleados!$A$11="","",Empleados!$E$11)</f>
        <v/>
      </c>
      <c r="D11" s="17">
        <f>IF(Empleados!$A$11="","",B11+C11)</f>
        <v/>
      </c>
      <c r="E11" s="17">
        <f>IF(Empleados!$A$11="","",B11*IGSS_LABORAL)</f>
        <v/>
      </c>
      <c r="F11" s="17">
        <f>IF(Empleados!$A$11="","",D11*12)</f>
        <v/>
      </c>
      <c r="G11" s="17">
        <f>IF(Empleados!$A$11="","",DED_UNICA+DED_EXTRA+E11*12+MIN(Empleados!$F$11,DED_IVA_MAX))</f>
        <v/>
      </c>
      <c r="H11" s="17">
        <f>IF(Empleados!$A$11="","",MAX(0,F11-G11))</f>
        <v/>
      </c>
      <c r="I11" s="17">
        <f>IF(Empleados!$A$11="","",IF(H11&lt;=ISR_LIMITE_1,H11*ISR_TASA_1,ISR_CUOTA_2+(H11-ISR_LIMITE_1)*ISR_TASA_2))</f>
        <v/>
      </c>
      <c r="J11" s="17">
        <f>IF(Empleados!$A$11="","",I11/12)</f>
        <v/>
      </c>
      <c r="K11" s="17">
        <f>IF(Empleados!$A$11="","",D11-E11-J11)</f>
        <v/>
      </c>
    </row>
    <row r="12">
      <c r="A12" s="15">
        <f>IF(Empleados!$A$12="","",Empleados!$A$12)</f>
        <v/>
      </c>
      <c r="B12" s="17">
        <f>IF(Empleados!$A$12="","",Empleados!$D$12)</f>
        <v/>
      </c>
      <c r="C12" s="17">
        <f>IF(Empleados!$A$12="","",Empleados!$E$12)</f>
        <v/>
      </c>
      <c r="D12" s="17">
        <f>IF(Empleados!$A$12="","",B12+C12)</f>
        <v/>
      </c>
      <c r="E12" s="17">
        <f>IF(Empleados!$A$12="","",B12*IGSS_LABORAL)</f>
        <v/>
      </c>
      <c r="F12" s="17">
        <f>IF(Empleados!$A$12="","",D12*12)</f>
        <v/>
      </c>
      <c r="G12" s="17">
        <f>IF(Empleados!$A$12="","",DED_UNICA+DED_EXTRA+E12*12+MIN(Empleados!$F$12,DED_IVA_MAX))</f>
        <v/>
      </c>
      <c r="H12" s="17">
        <f>IF(Empleados!$A$12="","",MAX(0,F12-G12))</f>
        <v/>
      </c>
      <c r="I12" s="17">
        <f>IF(Empleados!$A$12="","",IF(H12&lt;=ISR_LIMITE_1,H12*ISR_TASA_1,ISR_CUOTA_2+(H12-ISR_LIMITE_1)*ISR_TASA_2))</f>
        <v/>
      </c>
      <c r="J12" s="17">
        <f>IF(Empleados!$A$12="","",I12/12)</f>
        <v/>
      </c>
      <c r="K12" s="17">
        <f>IF(Empleados!$A$12="","",D12-E12-J12)</f>
        <v/>
      </c>
    </row>
    <row r="13">
      <c r="A13" s="15">
        <f>IF(Empleados!$A$13="","",Empleados!$A$13)</f>
        <v/>
      </c>
      <c r="B13" s="17">
        <f>IF(Empleados!$A$13="","",Empleados!$D$13)</f>
        <v/>
      </c>
      <c r="C13" s="17">
        <f>IF(Empleados!$A$13="","",Empleados!$E$13)</f>
        <v/>
      </c>
      <c r="D13" s="17">
        <f>IF(Empleados!$A$13="","",B13+C13)</f>
        <v/>
      </c>
      <c r="E13" s="17">
        <f>IF(Empleados!$A$13="","",B13*IGSS_LABORAL)</f>
        <v/>
      </c>
      <c r="F13" s="17">
        <f>IF(Empleados!$A$13="","",D13*12)</f>
        <v/>
      </c>
      <c r="G13" s="17">
        <f>IF(Empleados!$A$13="","",DED_UNICA+DED_EXTRA+E13*12+MIN(Empleados!$F$13,DED_IVA_MAX))</f>
        <v/>
      </c>
      <c r="H13" s="17">
        <f>IF(Empleados!$A$13="","",MAX(0,F13-G13))</f>
        <v/>
      </c>
      <c r="I13" s="17">
        <f>IF(Empleados!$A$13="","",IF(H13&lt;=ISR_LIMITE_1,H13*ISR_TASA_1,ISR_CUOTA_2+(H13-ISR_LIMITE_1)*ISR_TASA_2))</f>
        <v/>
      </c>
      <c r="J13" s="17">
        <f>IF(Empleados!$A$13="","",I13/12)</f>
        <v/>
      </c>
      <c r="K13" s="17">
        <f>IF(Empleados!$A$13="","",D13-E13-J13)</f>
        <v/>
      </c>
    </row>
    <row r="14">
      <c r="A14" s="15">
        <f>IF(Empleados!$A$14="","",Empleados!$A$14)</f>
        <v/>
      </c>
      <c r="B14" s="17">
        <f>IF(Empleados!$A$14="","",Empleados!$D$14)</f>
        <v/>
      </c>
      <c r="C14" s="17">
        <f>IF(Empleados!$A$14="","",Empleados!$E$14)</f>
        <v/>
      </c>
      <c r="D14" s="17">
        <f>IF(Empleados!$A$14="","",B14+C14)</f>
        <v/>
      </c>
      <c r="E14" s="17">
        <f>IF(Empleados!$A$14="","",B14*IGSS_LABORAL)</f>
        <v/>
      </c>
      <c r="F14" s="17">
        <f>IF(Empleados!$A$14="","",D14*12)</f>
        <v/>
      </c>
      <c r="G14" s="17">
        <f>IF(Empleados!$A$14="","",DED_UNICA+DED_EXTRA+E14*12+MIN(Empleados!$F$14,DED_IVA_MAX))</f>
        <v/>
      </c>
      <c r="H14" s="17">
        <f>IF(Empleados!$A$14="","",MAX(0,F14-G14))</f>
        <v/>
      </c>
      <c r="I14" s="17">
        <f>IF(Empleados!$A$14="","",IF(H14&lt;=ISR_LIMITE_1,H14*ISR_TASA_1,ISR_CUOTA_2+(H14-ISR_LIMITE_1)*ISR_TASA_2))</f>
        <v/>
      </c>
      <c r="J14" s="17">
        <f>IF(Empleados!$A$14="","",I14/12)</f>
        <v/>
      </c>
      <c r="K14" s="17">
        <f>IF(Empleados!$A$14="","",D14-E14-J14)</f>
        <v/>
      </c>
    </row>
    <row r="15">
      <c r="A15" s="15">
        <f>IF(Empleados!$A$15="","",Empleados!$A$15)</f>
        <v/>
      </c>
      <c r="B15" s="17">
        <f>IF(Empleados!$A$15="","",Empleados!$D$15)</f>
        <v/>
      </c>
      <c r="C15" s="17">
        <f>IF(Empleados!$A$15="","",Empleados!$E$15)</f>
        <v/>
      </c>
      <c r="D15" s="17">
        <f>IF(Empleados!$A$15="","",B15+C15)</f>
        <v/>
      </c>
      <c r="E15" s="17">
        <f>IF(Empleados!$A$15="","",B15*IGSS_LABORAL)</f>
        <v/>
      </c>
      <c r="F15" s="17">
        <f>IF(Empleados!$A$15="","",D15*12)</f>
        <v/>
      </c>
      <c r="G15" s="17">
        <f>IF(Empleados!$A$15="","",DED_UNICA+DED_EXTRA+E15*12+MIN(Empleados!$F$15,DED_IVA_MAX))</f>
        <v/>
      </c>
      <c r="H15" s="17">
        <f>IF(Empleados!$A$15="","",MAX(0,F15-G15))</f>
        <v/>
      </c>
      <c r="I15" s="17">
        <f>IF(Empleados!$A$15="","",IF(H15&lt;=ISR_LIMITE_1,H15*ISR_TASA_1,ISR_CUOTA_2+(H15-ISR_LIMITE_1)*ISR_TASA_2))</f>
        <v/>
      </c>
      <c r="J15" s="17">
        <f>IF(Empleados!$A$15="","",I15/12)</f>
        <v/>
      </c>
      <c r="K15" s="17">
        <f>IF(Empleados!$A$15="","",D15-E15-J15)</f>
        <v/>
      </c>
    </row>
    <row r="16">
      <c r="A16" s="15">
        <f>IF(Empleados!$A$16="","",Empleados!$A$16)</f>
        <v/>
      </c>
      <c r="B16" s="17">
        <f>IF(Empleados!$A$16="","",Empleados!$D$16)</f>
        <v/>
      </c>
      <c r="C16" s="17">
        <f>IF(Empleados!$A$16="","",Empleados!$E$16)</f>
        <v/>
      </c>
      <c r="D16" s="17">
        <f>IF(Empleados!$A$16="","",B16+C16)</f>
        <v/>
      </c>
      <c r="E16" s="17">
        <f>IF(Empleados!$A$16="","",B16*IGSS_LABORAL)</f>
        <v/>
      </c>
      <c r="F16" s="17">
        <f>IF(Empleados!$A$16="","",D16*12)</f>
        <v/>
      </c>
      <c r="G16" s="17">
        <f>IF(Empleados!$A$16="","",DED_UNICA+DED_EXTRA+E16*12+MIN(Empleados!$F$16,DED_IVA_MAX))</f>
        <v/>
      </c>
      <c r="H16" s="17">
        <f>IF(Empleados!$A$16="","",MAX(0,F16-G16))</f>
        <v/>
      </c>
      <c r="I16" s="17">
        <f>IF(Empleados!$A$16="","",IF(H16&lt;=ISR_LIMITE_1,H16*ISR_TASA_1,ISR_CUOTA_2+(H16-ISR_LIMITE_1)*ISR_TASA_2))</f>
        <v/>
      </c>
      <c r="J16" s="17">
        <f>IF(Empleados!$A$16="","",I16/12)</f>
        <v/>
      </c>
      <c r="K16" s="17">
        <f>IF(Empleados!$A$16="","",D16-E16-J16)</f>
        <v/>
      </c>
    </row>
    <row r="17">
      <c r="A17" s="15">
        <f>IF(Empleados!$A$17="","",Empleados!$A$17)</f>
        <v/>
      </c>
      <c r="B17" s="17">
        <f>IF(Empleados!$A$17="","",Empleados!$D$17)</f>
        <v/>
      </c>
      <c r="C17" s="17">
        <f>IF(Empleados!$A$17="","",Empleados!$E$17)</f>
        <v/>
      </c>
      <c r="D17" s="17">
        <f>IF(Empleados!$A$17="","",B17+C17)</f>
        <v/>
      </c>
      <c r="E17" s="17">
        <f>IF(Empleados!$A$17="","",B17*IGSS_LABORAL)</f>
        <v/>
      </c>
      <c r="F17" s="17">
        <f>IF(Empleados!$A$17="","",D17*12)</f>
        <v/>
      </c>
      <c r="G17" s="17">
        <f>IF(Empleados!$A$17="","",DED_UNICA+DED_EXTRA+E17*12+MIN(Empleados!$F$17,DED_IVA_MAX))</f>
        <v/>
      </c>
      <c r="H17" s="17">
        <f>IF(Empleados!$A$17="","",MAX(0,F17-G17))</f>
        <v/>
      </c>
      <c r="I17" s="17">
        <f>IF(Empleados!$A$17="","",IF(H17&lt;=ISR_LIMITE_1,H17*ISR_TASA_1,ISR_CUOTA_2+(H17-ISR_LIMITE_1)*ISR_TASA_2))</f>
        <v/>
      </c>
      <c r="J17" s="17">
        <f>IF(Empleados!$A$17="","",I17/12)</f>
        <v/>
      </c>
      <c r="K17" s="17">
        <f>IF(Empleados!$A$17="","",D17-E17-J17)</f>
        <v/>
      </c>
    </row>
    <row r="18">
      <c r="A18" s="15">
        <f>IF(Empleados!$A$18="","",Empleados!$A$18)</f>
        <v/>
      </c>
      <c r="B18" s="17">
        <f>IF(Empleados!$A$18="","",Empleados!$D$18)</f>
        <v/>
      </c>
      <c r="C18" s="17">
        <f>IF(Empleados!$A$18="","",Empleados!$E$18)</f>
        <v/>
      </c>
      <c r="D18" s="17">
        <f>IF(Empleados!$A$18="","",B18+C18)</f>
        <v/>
      </c>
      <c r="E18" s="17">
        <f>IF(Empleados!$A$18="","",B18*IGSS_LABORAL)</f>
        <v/>
      </c>
      <c r="F18" s="17">
        <f>IF(Empleados!$A$18="","",D18*12)</f>
        <v/>
      </c>
      <c r="G18" s="17">
        <f>IF(Empleados!$A$18="","",DED_UNICA+DED_EXTRA+E18*12+MIN(Empleados!$F$18,DED_IVA_MAX))</f>
        <v/>
      </c>
      <c r="H18" s="17">
        <f>IF(Empleados!$A$18="","",MAX(0,F18-G18))</f>
        <v/>
      </c>
      <c r="I18" s="17">
        <f>IF(Empleados!$A$18="","",IF(H18&lt;=ISR_LIMITE_1,H18*ISR_TASA_1,ISR_CUOTA_2+(H18-ISR_LIMITE_1)*ISR_TASA_2))</f>
        <v/>
      </c>
      <c r="J18" s="17">
        <f>IF(Empleados!$A$18="","",I18/12)</f>
        <v/>
      </c>
      <c r="K18" s="17">
        <f>IF(Empleados!$A$18="","",D18-E18-J18)</f>
        <v/>
      </c>
    </row>
    <row r="19">
      <c r="A19" s="15">
        <f>IF(Empleados!$A$19="","",Empleados!$A$19)</f>
        <v/>
      </c>
      <c r="B19" s="17">
        <f>IF(Empleados!$A$19="","",Empleados!$D$19)</f>
        <v/>
      </c>
      <c r="C19" s="17">
        <f>IF(Empleados!$A$19="","",Empleados!$E$19)</f>
        <v/>
      </c>
      <c r="D19" s="17">
        <f>IF(Empleados!$A$19="","",B19+C19)</f>
        <v/>
      </c>
      <c r="E19" s="17">
        <f>IF(Empleados!$A$19="","",B19*IGSS_LABORAL)</f>
        <v/>
      </c>
      <c r="F19" s="17">
        <f>IF(Empleados!$A$19="","",D19*12)</f>
        <v/>
      </c>
      <c r="G19" s="17">
        <f>IF(Empleados!$A$19="","",DED_UNICA+DED_EXTRA+E19*12+MIN(Empleados!$F$19,DED_IVA_MAX))</f>
        <v/>
      </c>
      <c r="H19" s="17">
        <f>IF(Empleados!$A$19="","",MAX(0,F19-G19))</f>
        <v/>
      </c>
      <c r="I19" s="17">
        <f>IF(Empleados!$A$19="","",IF(H19&lt;=ISR_LIMITE_1,H19*ISR_TASA_1,ISR_CUOTA_2+(H19-ISR_LIMITE_1)*ISR_TASA_2))</f>
        <v/>
      </c>
      <c r="J19" s="17">
        <f>IF(Empleados!$A$19="","",I19/12)</f>
        <v/>
      </c>
      <c r="K19" s="17">
        <f>IF(Empleados!$A$19="","",D19-E19-J19)</f>
        <v/>
      </c>
    </row>
    <row r="20">
      <c r="A20" s="15">
        <f>IF(Empleados!$A$20="","",Empleados!$A$20)</f>
        <v/>
      </c>
      <c r="B20" s="17">
        <f>IF(Empleados!$A$20="","",Empleados!$D$20)</f>
        <v/>
      </c>
      <c r="C20" s="17">
        <f>IF(Empleados!$A$20="","",Empleados!$E$20)</f>
        <v/>
      </c>
      <c r="D20" s="17">
        <f>IF(Empleados!$A$20="","",B20+C20)</f>
        <v/>
      </c>
      <c r="E20" s="17">
        <f>IF(Empleados!$A$20="","",B20*IGSS_LABORAL)</f>
        <v/>
      </c>
      <c r="F20" s="17">
        <f>IF(Empleados!$A$20="","",D20*12)</f>
        <v/>
      </c>
      <c r="G20" s="17">
        <f>IF(Empleados!$A$20="","",DED_UNICA+DED_EXTRA+E20*12+MIN(Empleados!$F$20,DED_IVA_MAX))</f>
        <v/>
      </c>
      <c r="H20" s="17">
        <f>IF(Empleados!$A$20="","",MAX(0,F20-G20))</f>
        <v/>
      </c>
      <c r="I20" s="17">
        <f>IF(Empleados!$A$20="","",IF(H20&lt;=ISR_LIMITE_1,H20*ISR_TASA_1,ISR_CUOTA_2+(H20-ISR_LIMITE_1)*ISR_TASA_2))</f>
        <v/>
      </c>
      <c r="J20" s="17">
        <f>IF(Empleados!$A$20="","",I20/12)</f>
        <v/>
      </c>
      <c r="K20" s="17">
        <f>IF(Empleados!$A$20="","",D20-E20-J20)</f>
        <v/>
      </c>
    </row>
    <row r="21">
      <c r="A21" s="15">
        <f>IF(Empleados!$A$21="","",Empleados!$A$21)</f>
        <v/>
      </c>
      <c r="B21" s="17">
        <f>IF(Empleados!$A$21="","",Empleados!$D$21)</f>
        <v/>
      </c>
      <c r="C21" s="17">
        <f>IF(Empleados!$A$21="","",Empleados!$E$21)</f>
        <v/>
      </c>
      <c r="D21" s="17">
        <f>IF(Empleados!$A$21="","",B21+C21)</f>
        <v/>
      </c>
      <c r="E21" s="17">
        <f>IF(Empleados!$A$21="","",B21*IGSS_LABORAL)</f>
        <v/>
      </c>
      <c r="F21" s="17">
        <f>IF(Empleados!$A$21="","",D21*12)</f>
        <v/>
      </c>
      <c r="G21" s="17">
        <f>IF(Empleados!$A$21="","",DED_UNICA+DED_EXTRA+E21*12+MIN(Empleados!$F$21,DED_IVA_MAX))</f>
        <v/>
      </c>
      <c r="H21" s="17">
        <f>IF(Empleados!$A$21="","",MAX(0,F21-G21))</f>
        <v/>
      </c>
      <c r="I21" s="17">
        <f>IF(Empleados!$A$21="","",IF(H21&lt;=ISR_LIMITE_1,H21*ISR_TASA_1,ISR_CUOTA_2+(H21-ISR_LIMITE_1)*ISR_TASA_2))</f>
        <v/>
      </c>
      <c r="J21" s="17">
        <f>IF(Empleados!$A$21="","",I21/12)</f>
        <v/>
      </c>
      <c r="K21" s="17">
        <f>IF(Empleados!$A$21="","",D21-E21-J21)</f>
        <v/>
      </c>
    </row>
    <row r="22">
      <c r="A22" s="15">
        <f>IF(Empleados!$A$22="","",Empleados!$A$22)</f>
        <v/>
      </c>
      <c r="B22" s="17">
        <f>IF(Empleados!$A$22="","",Empleados!$D$22)</f>
        <v/>
      </c>
      <c r="C22" s="17">
        <f>IF(Empleados!$A$22="","",Empleados!$E$22)</f>
        <v/>
      </c>
      <c r="D22" s="17">
        <f>IF(Empleados!$A$22="","",B22+C22)</f>
        <v/>
      </c>
      <c r="E22" s="17">
        <f>IF(Empleados!$A$22="","",B22*IGSS_LABORAL)</f>
        <v/>
      </c>
      <c r="F22" s="17">
        <f>IF(Empleados!$A$22="","",D22*12)</f>
        <v/>
      </c>
      <c r="G22" s="17">
        <f>IF(Empleados!$A$22="","",DED_UNICA+DED_EXTRA+E22*12+MIN(Empleados!$F$22,DED_IVA_MAX))</f>
        <v/>
      </c>
      <c r="H22" s="17">
        <f>IF(Empleados!$A$22="","",MAX(0,F22-G22))</f>
        <v/>
      </c>
      <c r="I22" s="17">
        <f>IF(Empleados!$A$22="","",IF(H22&lt;=ISR_LIMITE_1,H22*ISR_TASA_1,ISR_CUOTA_2+(H22-ISR_LIMITE_1)*ISR_TASA_2))</f>
        <v/>
      </c>
      <c r="J22" s="17">
        <f>IF(Empleados!$A$22="","",I22/12)</f>
        <v/>
      </c>
      <c r="K22" s="17">
        <f>IF(Empleados!$A$22="","",D22-E22-J22)</f>
        <v/>
      </c>
    </row>
    <row r="23">
      <c r="A23" s="15">
        <f>IF(Empleados!$A$23="","",Empleados!$A$23)</f>
        <v/>
      </c>
      <c r="B23" s="17">
        <f>IF(Empleados!$A$23="","",Empleados!$D$23)</f>
        <v/>
      </c>
      <c r="C23" s="17">
        <f>IF(Empleados!$A$23="","",Empleados!$E$23)</f>
        <v/>
      </c>
      <c r="D23" s="17">
        <f>IF(Empleados!$A$23="","",B23+C23)</f>
        <v/>
      </c>
      <c r="E23" s="17">
        <f>IF(Empleados!$A$23="","",B23*IGSS_LABORAL)</f>
        <v/>
      </c>
      <c r="F23" s="17">
        <f>IF(Empleados!$A$23="","",D23*12)</f>
        <v/>
      </c>
      <c r="G23" s="17">
        <f>IF(Empleados!$A$23="","",DED_UNICA+DED_EXTRA+E23*12+MIN(Empleados!$F$23,DED_IVA_MAX))</f>
        <v/>
      </c>
      <c r="H23" s="17">
        <f>IF(Empleados!$A$23="","",MAX(0,F23-G23))</f>
        <v/>
      </c>
      <c r="I23" s="17">
        <f>IF(Empleados!$A$23="","",IF(H23&lt;=ISR_LIMITE_1,H23*ISR_TASA_1,ISR_CUOTA_2+(H23-ISR_LIMITE_1)*ISR_TASA_2))</f>
        <v/>
      </c>
      <c r="J23" s="17">
        <f>IF(Empleados!$A$23="","",I23/12)</f>
        <v/>
      </c>
      <c r="K23" s="17">
        <f>IF(Empleados!$A$23="","",D23-E23-J23)</f>
        <v/>
      </c>
    </row>
    <row r="24">
      <c r="A24" s="15">
        <f>IF(Empleados!$A$24="","",Empleados!$A$24)</f>
        <v/>
      </c>
      <c r="B24" s="17">
        <f>IF(Empleados!$A$24="","",Empleados!$D$24)</f>
        <v/>
      </c>
      <c r="C24" s="17">
        <f>IF(Empleados!$A$24="","",Empleados!$E$24)</f>
        <v/>
      </c>
      <c r="D24" s="17">
        <f>IF(Empleados!$A$24="","",B24+C24)</f>
        <v/>
      </c>
      <c r="E24" s="17">
        <f>IF(Empleados!$A$24="","",B24*IGSS_LABORAL)</f>
        <v/>
      </c>
      <c r="F24" s="17">
        <f>IF(Empleados!$A$24="","",D24*12)</f>
        <v/>
      </c>
      <c r="G24" s="17">
        <f>IF(Empleados!$A$24="","",DED_UNICA+DED_EXTRA+E24*12+MIN(Empleados!$F$24,DED_IVA_MAX))</f>
        <v/>
      </c>
      <c r="H24" s="17">
        <f>IF(Empleados!$A$24="","",MAX(0,F24-G24))</f>
        <v/>
      </c>
      <c r="I24" s="17">
        <f>IF(Empleados!$A$24="","",IF(H24&lt;=ISR_LIMITE_1,H24*ISR_TASA_1,ISR_CUOTA_2+(H24-ISR_LIMITE_1)*ISR_TASA_2))</f>
        <v/>
      </c>
      <c r="J24" s="17">
        <f>IF(Empleados!$A$24="","",I24/12)</f>
        <v/>
      </c>
      <c r="K24" s="17">
        <f>IF(Empleados!$A$24="","",D24-E24-J24)</f>
        <v/>
      </c>
    </row>
    <row r="25">
      <c r="A25" s="15">
        <f>IF(Empleados!$A$25="","",Empleados!$A$25)</f>
        <v/>
      </c>
      <c r="B25" s="17">
        <f>IF(Empleados!$A$25="","",Empleados!$D$25)</f>
        <v/>
      </c>
      <c r="C25" s="17">
        <f>IF(Empleados!$A$25="","",Empleados!$E$25)</f>
        <v/>
      </c>
      <c r="D25" s="17">
        <f>IF(Empleados!$A$25="","",B25+C25)</f>
        <v/>
      </c>
      <c r="E25" s="17">
        <f>IF(Empleados!$A$25="","",B25*IGSS_LABORAL)</f>
        <v/>
      </c>
      <c r="F25" s="17">
        <f>IF(Empleados!$A$25="","",D25*12)</f>
        <v/>
      </c>
      <c r="G25" s="17">
        <f>IF(Empleados!$A$25="","",DED_UNICA+DED_EXTRA+E25*12+MIN(Empleados!$F$25,DED_IVA_MAX))</f>
        <v/>
      </c>
      <c r="H25" s="17">
        <f>IF(Empleados!$A$25="","",MAX(0,F25-G25))</f>
        <v/>
      </c>
      <c r="I25" s="17">
        <f>IF(Empleados!$A$25="","",IF(H25&lt;=ISR_LIMITE_1,H25*ISR_TASA_1,ISR_CUOTA_2+(H25-ISR_LIMITE_1)*ISR_TASA_2))</f>
        <v/>
      </c>
      <c r="J25" s="17">
        <f>IF(Empleados!$A$25="","",I25/12)</f>
        <v/>
      </c>
      <c r="K25" s="17">
        <f>IF(Empleados!$A$25="","",D25-E25-J25)</f>
        <v/>
      </c>
    </row>
    <row r="26">
      <c r="A26" s="15">
        <f>IF(Empleados!$A$26="","",Empleados!$A$26)</f>
        <v/>
      </c>
      <c r="B26" s="17">
        <f>IF(Empleados!$A$26="","",Empleados!$D$26)</f>
        <v/>
      </c>
      <c r="C26" s="17">
        <f>IF(Empleados!$A$26="","",Empleados!$E$26)</f>
        <v/>
      </c>
      <c r="D26" s="17">
        <f>IF(Empleados!$A$26="","",B26+C26)</f>
        <v/>
      </c>
      <c r="E26" s="17">
        <f>IF(Empleados!$A$26="","",B26*IGSS_LABORAL)</f>
        <v/>
      </c>
      <c r="F26" s="17">
        <f>IF(Empleados!$A$26="","",D26*12)</f>
        <v/>
      </c>
      <c r="G26" s="17">
        <f>IF(Empleados!$A$26="","",DED_UNICA+DED_EXTRA+E26*12+MIN(Empleados!$F$26,DED_IVA_MAX))</f>
        <v/>
      </c>
      <c r="H26" s="17">
        <f>IF(Empleados!$A$26="","",MAX(0,F26-G26))</f>
        <v/>
      </c>
      <c r="I26" s="17">
        <f>IF(Empleados!$A$26="","",IF(H26&lt;=ISR_LIMITE_1,H26*ISR_TASA_1,ISR_CUOTA_2+(H26-ISR_LIMITE_1)*ISR_TASA_2))</f>
        <v/>
      </c>
      <c r="J26" s="17">
        <f>IF(Empleados!$A$26="","",I26/12)</f>
        <v/>
      </c>
      <c r="K26" s="17">
        <f>IF(Empleados!$A$26="","",D26-E26-J26)</f>
        <v/>
      </c>
    </row>
    <row r="27">
      <c r="A27" s="15">
        <f>IF(Empleados!$A$27="","",Empleados!$A$27)</f>
        <v/>
      </c>
      <c r="B27" s="17">
        <f>IF(Empleados!$A$27="","",Empleados!$D$27)</f>
        <v/>
      </c>
      <c r="C27" s="17">
        <f>IF(Empleados!$A$27="","",Empleados!$E$27)</f>
        <v/>
      </c>
      <c r="D27" s="17">
        <f>IF(Empleados!$A$27="","",B27+C27)</f>
        <v/>
      </c>
      <c r="E27" s="17">
        <f>IF(Empleados!$A$27="","",B27*IGSS_LABORAL)</f>
        <v/>
      </c>
      <c r="F27" s="17">
        <f>IF(Empleados!$A$27="","",D27*12)</f>
        <v/>
      </c>
      <c r="G27" s="17">
        <f>IF(Empleados!$A$27="","",DED_UNICA+DED_EXTRA+E27*12+MIN(Empleados!$F$27,DED_IVA_MAX))</f>
        <v/>
      </c>
      <c r="H27" s="17">
        <f>IF(Empleados!$A$27="","",MAX(0,F27-G27))</f>
        <v/>
      </c>
      <c r="I27" s="17">
        <f>IF(Empleados!$A$27="","",IF(H27&lt;=ISR_LIMITE_1,H27*ISR_TASA_1,ISR_CUOTA_2+(H27-ISR_LIMITE_1)*ISR_TASA_2))</f>
        <v/>
      </c>
      <c r="J27" s="17">
        <f>IF(Empleados!$A$27="","",I27/12)</f>
        <v/>
      </c>
      <c r="K27" s="17">
        <f>IF(Empleados!$A$27="","",D27-E27-J27)</f>
        <v/>
      </c>
    </row>
    <row r="28">
      <c r="A28" s="15">
        <f>IF(Empleados!$A$28="","",Empleados!$A$28)</f>
        <v/>
      </c>
      <c r="B28" s="17">
        <f>IF(Empleados!$A$28="","",Empleados!$D$28)</f>
        <v/>
      </c>
      <c r="C28" s="17">
        <f>IF(Empleados!$A$28="","",Empleados!$E$28)</f>
        <v/>
      </c>
      <c r="D28" s="17">
        <f>IF(Empleados!$A$28="","",B28+C28)</f>
        <v/>
      </c>
      <c r="E28" s="17">
        <f>IF(Empleados!$A$28="","",B28*IGSS_LABORAL)</f>
        <v/>
      </c>
      <c r="F28" s="17">
        <f>IF(Empleados!$A$28="","",D28*12)</f>
        <v/>
      </c>
      <c r="G28" s="17">
        <f>IF(Empleados!$A$28="","",DED_UNICA+DED_EXTRA+E28*12+MIN(Empleados!$F$28,DED_IVA_MAX))</f>
        <v/>
      </c>
      <c r="H28" s="17">
        <f>IF(Empleados!$A$28="","",MAX(0,F28-G28))</f>
        <v/>
      </c>
      <c r="I28" s="17">
        <f>IF(Empleados!$A$28="","",IF(H28&lt;=ISR_LIMITE_1,H28*ISR_TASA_1,ISR_CUOTA_2+(H28-ISR_LIMITE_1)*ISR_TASA_2))</f>
        <v/>
      </c>
      <c r="J28" s="17">
        <f>IF(Empleados!$A$28="","",I28/12)</f>
        <v/>
      </c>
      <c r="K28" s="17">
        <f>IF(Empleados!$A$28="","",D28-E28-J28)</f>
        <v/>
      </c>
    </row>
    <row r="29">
      <c r="A29" s="15">
        <f>IF(Empleados!$A$29="","",Empleados!$A$29)</f>
        <v/>
      </c>
      <c r="B29" s="17">
        <f>IF(Empleados!$A$29="","",Empleados!$D$29)</f>
        <v/>
      </c>
      <c r="C29" s="17">
        <f>IF(Empleados!$A$29="","",Empleados!$E$29)</f>
        <v/>
      </c>
      <c r="D29" s="17">
        <f>IF(Empleados!$A$29="","",B29+C29)</f>
        <v/>
      </c>
      <c r="E29" s="17">
        <f>IF(Empleados!$A$29="","",B29*IGSS_LABORAL)</f>
        <v/>
      </c>
      <c r="F29" s="17">
        <f>IF(Empleados!$A$29="","",D29*12)</f>
        <v/>
      </c>
      <c r="G29" s="17">
        <f>IF(Empleados!$A$29="","",DED_UNICA+DED_EXTRA+E29*12+MIN(Empleados!$F$29,DED_IVA_MAX))</f>
        <v/>
      </c>
      <c r="H29" s="17">
        <f>IF(Empleados!$A$29="","",MAX(0,F29-G29))</f>
        <v/>
      </c>
      <c r="I29" s="17">
        <f>IF(Empleados!$A$29="","",IF(H29&lt;=ISR_LIMITE_1,H29*ISR_TASA_1,ISR_CUOTA_2+(H29-ISR_LIMITE_1)*ISR_TASA_2))</f>
        <v/>
      </c>
      <c r="J29" s="17">
        <f>IF(Empleados!$A$29="","",I29/12)</f>
        <v/>
      </c>
      <c r="K29" s="17">
        <f>IF(Empleados!$A$29="","",D29-E29-J29)</f>
        <v/>
      </c>
    </row>
    <row r="30">
      <c r="A30" s="15">
        <f>IF(Empleados!$A$30="","",Empleados!$A$30)</f>
        <v/>
      </c>
      <c r="B30" s="17">
        <f>IF(Empleados!$A$30="","",Empleados!$D$30)</f>
        <v/>
      </c>
      <c r="C30" s="17">
        <f>IF(Empleados!$A$30="","",Empleados!$E$30)</f>
        <v/>
      </c>
      <c r="D30" s="17">
        <f>IF(Empleados!$A$30="","",B30+C30)</f>
        <v/>
      </c>
      <c r="E30" s="17">
        <f>IF(Empleados!$A$30="","",B30*IGSS_LABORAL)</f>
        <v/>
      </c>
      <c r="F30" s="17">
        <f>IF(Empleados!$A$30="","",D30*12)</f>
        <v/>
      </c>
      <c r="G30" s="17">
        <f>IF(Empleados!$A$30="","",DED_UNICA+DED_EXTRA+E30*12+MIN(Empleados!$F$30,DED_IVA_MAX))</f>
        <v/>
      </c>
      <c r="H30" s="17">
        <f>IF(Empleados!$A$30="","",MAX(0,F30-G30))</f>
        <v/>
      </c>
      <c r="I30" s="17">
        <f>IF(Empleados!$A$30="","",IF(H30&lt;=ISR_LIMITE_1,H30*ISR_TASA_1,ISR_CUOTA_2+(H30-ISR_LIMITE_1)*ISR_TASA_2))</f>
        <v/>
      </c>
      <c r="J30" s="17">
        <f>IF(Empleados!$A$30="","",I30/12)</f>
        <v/>
      </c>
      <c r="K30" s="17">
        <f>IF(Empleados!$A$30="","",D30-E30-J30)</f>
        <v/>
      </c>
    </row>
    <row r="31">
      <c r="A31" s="15">
        <f>IF(Empleados!$A$31="","",Empleados!$A$31)</f>
        <v/>
      </c>
      <c r="B31" s="17">
        <f>IF(Empleados!$A$31="","",Empleados!$D$31)</f>
        <v/>
      </c>
      <c r="C31" s="17">
        <f>IF(Empleados!$A$31="","",Empleados!$E$31)</f>
        <v/>
      </c>
      <c r="D31" s="17">
        <f>IF(Empleados!$A$31="","",B31+C31)</f>
        <v/>
      </c>
      <c r="E31" s="17">
        <f>IF(Empleados!$A$31="","",B31*IGSS_LABORAL)</f>
        <v/>
      </c>
      <c r="F31" s="17">
        <f>IF(Empleados!$A$31="","",D31*12)</f>
        <v/>
      </c>
      <c r="G31" s="17">
        <f>IF(Empleados!$A$31="","",DED_UNICA+DED_EXTRA+E31*12+MIN(Empleados!$F$31,DED_IVA_MAX))</f>
        <v/>
      </c>
      <c r="H31" s="17">
        <f>IF(Empleados!$A$31="","",MAX(0,F31-G31))</f>
        <v/>
      </c>
      <c r="I31" s="17">
        <f>IF(Empleados!$A$31="","",IF(H31&lt;=ISR_LIMITE_1,H31*ISR_TASA_1,ISR_CUOTA_2+(H31-ISR_LIMITE_1)*ISR_TASA_2))</f>
        <v/>
      </c>
      <c r="J31" s="17">
        <f>IF(Empleados!$A$31="","",I31/12)</f>
        <v/>
      </c>
      <c r="K31" s="17">
        <f>IF(Empleados!$A$31="","",D31-E31-J31)</f>
        <v/>
      </c>
    </row>
    <row r="32">
      <c r="A32" s="15">
        <f>IF(Empleados!$A$32="","",Empleados!$A$32)</f>
        <v/>
      </c>
      <c r="B32" s="17">
        <f>IF(Empleados!$A$32="","",Empleados!$D$32)</f>
        <v/>
      </c>
      <c r="C32" s="17">
        <f>IF(Empleados!$A$32="","",Empleados!$E$32)</f>
        <v/>
      </c>
      <c r="D32" s="17">
        <f>IF(Empleados!$A$32="","",B32+C32)</f>
        <v/>
      </c>
      <c r="E32" s="17">
        <f>IF(Empleados!$A$32="","",B32*IGSS_LABORAL)</f>
        <v/>
      </c>
      <c r="F32" s="17">
        <f>IF(Empleados!$A$32="","",D32*12)</f>
        <v/>
      </c>
      <c r="G32" s="17">
        <f>IF(Empleados!$A$32="","",DED_UNICA+DED_EXTRA+E32*12+MIN(Empleados!$F$32,DED_IVA_MAX))</f>
        <v/>
      </c>
      <c r="H32" s="17">
        <f>IF(Empleados!$A$32="","",MAX(0,F32-G32))</f>
        <v/>
      </c>
      <c r="I32" s="17">
        <f>IF(Empleados!$A$32="","",IF(H32&lt;=ISR_LIMITE_1,H32*ISR_TASA_1,ISR_CUOTA_2+(H32-ISR_LIMITE_1)*ISR_TASA_2))</f>
        <v/>
      </c>
      <c r="J32" s="17">
        <f>IF(Empleados!$A$32="","",I32/12)</f>
        <v/>
      </c>
      <c r="K32" s="17">
        <f>IF(Empleados!$A$32="","",D32-E32-J32)</f>
        <v/>
      </c>
    </row>
    <row r="33">
      <c r="A33" s="15">
        <f>IF(Empleados!$A$33="","",Empleados!$A$33)</f>
        <v/>
      </c>
      <c r="B33" s="17">
        <f>IF(Empleados!$A$33="","",Empleados!$D$33)</f>
        <v/>
      </c>
      <c r="C33" s="17">
        <f>IF(Empleados!$A$33="","",Empleados!$E$33)</f>
        <v/>
      </c>
      <c r="D33" s="17">
        <f>IF(Empleados!$A$33="","",B33+C33)</f>
        <v/>
      </c>
      <c r="E33" s="17">
        <f>IF(Empleados!$A$33="","",B33*IGSS_LABORAL)</f>
        <v/>
      </c>
      <c r="F33" s="17">
        <f>IF(Empleados!$A$33="","",D33*12)</f>
        <v/>
      </c>
      <c r="G33" s="17">
        <f>IF(Empleados!$A$33="","",DED_UNICA+DED_EXTRA+E33*12+MIN(Empleados!$F$33,DED_IVA_MAX))</f>
        <v/>
      </c>
      <c r="H33" s="17">
        <f>IF(Empleados!$A$33="","",MAX(0,F33-G33))</f>
        <v/>
      </c>
      <c r="I33" s="17">
        <f>IF(Empleados!$A$33="","",IF(H33&lt;=ISR_LIMITE_1,H33*ISR_TASA_1,ISR_CUOTA_2+(H33-ISR_LIMITE_1)*ISR_TASA_2))</f>
        <v/>
      </c>
      <c r="J33" s="17">
        <f>IF(Empleados!$A$33="","",I33/12)</f>
        <v/>
      </c>
      <c r="K33" s="17">
        <f>IF(Empleados!$A$33="","",D33-E33-J33)</f>
        <v/>
      </c>
    </row>
    <row r="34">
      <c r="A34" s="18" t="inlineStr">
        <is>
          <t>TOTALES</t>
        </is>
      </c>
      <c r="D34" s="19">
        <f>SUM(D4:D33)</f>
        <v/>
      </c>
      <c r="E34" s="19">
        <f>SUM(E4:E33)</f>
        <v/>
      </c>
      <c r="J34" s="19">
        <f>SUM(J4:J33)</f>
        <v/>
      </c>
      <c r="K34" s="19">
        <f>SUM(K4:K33)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2" customWidth="1" min="3" max="3"/>
    <col width="15" customWidth="1" min="4" max="4"/>
    <col width="15" customWidth="1" min="5" max="5"/>
    <col width="15" customWidth="1" min="6" max="6"/>
    <col width="14" customWidth="1" min="7" max="7"/>
    <col width="15" customWidth="1" min="8" max="8"/>
    <col width="13" customWidth="1" min="9" max="9"/>
    <col width="14" customWidth="1" min="10" max="10"/>
    <col width="15" customWidth="1" min="11" max="11"/>
  </cols>
  <sheetData>
    <row r="1">
      <c r="A1" s="5" t="inlineStr">
        <is>
          <t>Provisiones acumuladas</t>
        </is>
      </c>
    </row>
    <row r="2">
      <c r="A2" s="20" t="inlineStr">
        <is>
          <t>Fecha de corte:</t>
        </is>
      </c>
      <c r="B2" s="21" t="n">
        <v>46319</v>
      </c>
      <c r="D2" s="6" t="inlineStr">
        <is>
          <t>Lo que ya debes hoy aunque lo pagues en diciembre. Cambia la fecha y se recalcula.</t>
        </is>
      </c>
    </row>
    <row r="4" ht="30" customHeight="1">
      <c r="A4" s="14" t="inlineStr">
        <is>
          <t>Nombre</t>
        </is>
      </c>
      <c r="B4" s="14" t="inlineStr">
        <is>
          <t>Salario</t>
        </is>
      </c>
      <c r="C4" s="14" t="inlineStr">
        <is>
          <t>Ingreso</t>
        </is>
      </c>
      <c r="D4" s="14" t="inlineStr">
        <is>
          <t>Días del período de aguinaldo</t>
        </is>
      </c>
      <c r="E4" s="14" t="inlineStr">
        <is>
          <t>Aguinaldo acumulado</t>
        </is>
      </c>
      <c r="F4" s="14" t="inlineStr">
        <is>
          <t>Días del período de Bono 14</t>
        </is>
      </c>
      <c r="G4" s="14" t="inlineStr">
        <is>
          <t>Bono 14 acumulado</t>
        </is>
      </c>
      <c r="H4" s="14" t="inlineStr">
        <is>
          <t>Días desde el aniversario</t>
        </is>
      </c>
      <c r="I4" s="14" t="inlineStr">
        <is>
          <t>Vacaciones (días)</t>
        </is>
      </c>
      <c r="J4" s="14" t="inlineStr">
        <is>
          <t>Vacaciones (Q)</t>
        </is>
      </c>
      <c r="K4" s="14" t="inlineStr">
        <is>
          <t>Total provisionado</t>
        </is>
      </c>
    </row>
    <row r="5">
      <c r="A5" s="15">
        <f>IF(Empleados!$A$4="","",Empleados!$A$4)</f>
        <v/>
      </c>
      <c r="B5" s="17">
        <f>IF(Empleados!$A$4="","",Empleados!$D$4)</f>
        <v/>
      </c>
      <c r="C5" s="16">
        <f>IF(Empleados!$A$4="","",Empleados!$C$4)</f>
        <v/>
      </c>
      <c r="D5" s="22">
        <f>IF(Empleados!$A$4="","",MAX(0,MIN(CORTE,DATE(YEAR(DATE(YEAR(CORTE)-IF(CORTE&lt;DATE(YEAR(CORTE),12,1),1,0),12,1))+1,12,1)-1)-MAX(Empleados!$C$4,DATE(YEAR(CORTE)-IF(CORTE&lt;DATE(YEAR(CORTE),12,1),1,0),12,1))+1))</f>
        <v/>
      </c>
      <c r="E5" s="17">
        <f>IF(Empleados!$A$4="","",B5*D5/DIV_DIAS)</f>
        <v/>
      </c>
      <c r="F5" s="22">
        <f>IF(Empleados!$A$4="","",MAX(0,MIN(CORTE,DATE(YEAR(DATE(YEAR(CORTE)-IF(CORTE&lt;DATE(YEAR(CORTE),7,1),1,0),7,1))+1,7,1)-1)-MAX(Empleados!$C$4,DATE(YEAR(CORTE)-IF(CORTE&lt;DATE(YEAR(CORTE),7,1),1,0),7,1))+1))</f>
        <v/>
      </c>
      <c r="G5" s="17">
        <f>IF(Empleados!$A$4="","",B5*F5/DIV_DIAS)</f>
        <v/>
      </c>
      <c r="H5" s="22">
        <f>IF(Empleados!$A$4="","",MAX(0,CORTE-DATE(YEAR(Empleados!$C$4)+YEAR(CORTE)-YEAR(Empleados!$C$4)-IF(DATE(YEAR(CORTE),MONTH(Empleados!$C$4),DAY(Empleados!$C$4))&gt;CORTE,1,0),MONTH(Empleados!$C$4),DAY(Empleados!$C$4))))</f>
        <v/>
      </c>
      <c r="I5" s="23">
        <f>IF(Empleados!$A$4="","",DIAS_VAC*H5/DIV_DIAS)</f>
        <v/>
      </c>
      <c r="J5" s="17">
        <f>IF(Empleados!$A$4="","",I5*B5/DIV_DIARIO)</f>
        <v/>
      </c>
      <c r="K5" s="17">
        <f>IF(Empleados!$A$4="","",E5+G5+J5)</f>
        <v/>
      </c>
    </row>
    <row r="6">
      <c r="A6" s="15">
        <f>IF(Empleados!$A$5="","",Empleados!$A$5)</f>
        <v/>
      </c>
      <c r="B6" s="17">
        <f>IF(Empleados!$A$5="","",Empleados!$D$5)</f>
        <v/>
      </c>
      <c r="C6" s="16">
        <f>IF(Empleados!$A$5="","",Empleados!$C$5)</f>
        <v/>
      </c>
      <c r="D6" s="22">
        <f>IF(Empleados!$A$5="","",MAX(0,MIN(CORTE,DATE(YEAR(DATE(YEAR(CORTE)-IF(CORTE&lt;DATE(YEAR(CORTE),12,1),1,0),12,1))+1,12,1)-1)-MAX(Empleados!$C$5,DATE(YEAR(CORTE)-IF(CORTE&lt;DATE(YEAR(CORTE),12,1),1,0),12,1))+1))</f>
        <v/>
      </c>
      <c r="E6" s="17">
        <f>IF(Empleados!$A$5="","",B6*D6/DIV_DIAS)</f>
        <v/>
      </c>
      <c r="F6" s="22">
        <f>IF(Empleados!$A$5="","",MAX(0,MIN(CORTE,DATE(YEAR(DATE(YEAR(CORTE)-IF(CORTE&lt;DATE(YEAR(CORTE),7,1),1,0),7,1))+1,7,1)-1)-MAX(Empleados!$C$5,DATE(YEAR(CORTE)-IF(CORTE&lt;DATE(YEAR(CORTE),7,1),1,0),7,1))+1))</f>
        <v/>
      </c>
      <c r="G6" s="17">
        <f>IF(Empleados!$A$5="","",B6*F6/DIV_DIAS)</f>
        <v/>
      </c>
      <c r="H6" s="22">
        <f>IF(Empleados!$A$5="","",MAX(0,CORTE-DATE(YEAR(Empleados!$C$5)+YEAR(CORTE)-YEAR(Empleados!$C$5)-IF(DATE(YEAR(CORTE),MONTH(Empleados!$C$5),DAY(Empleados!$C$5))&gt;CORTE,1,0),MONTH(Empleados!$C$5),DAY(Empleados!$C$5))))</f>
        <v/>
      </c>
      <c r="I6" s="23">
        <f>IF(Empleados!$A$5="","",DIAS_VAC*H6/DIV_DIAS)</f>
        <v/>
      </c>
      <c r="J6" s="17">
        <f>IF(Empleados!$A$5="","",I6*B6/DIV_DIARIO)</f>
        <v/>
      </c>
      <c r="K6" s="17">
        <f>IF(Empleados!$A$5="","",E6+G6+J6)</f>
        <v/>
      </c>
    </row>
    <row r="7">
      <c r="A7" s="15">
        <f>IF(Empleados!$A$6="","",Empleados!$A$6)</f>
        <v/>
      </c>
      <c r="B7" s="17">
        <f>IF(Empleados!$A$6="","",Empleados!$D$6)</f>
        <v/>
      </c>
      <c r="C7" s="16">
        <f>IF(Empleados!$A$6="","",Empleados!$C$6)</f>
        <v/>
      </c>
      <c r="D7" s="22">
        <f>IF(Empleados!$A$6="","",MAX(0,MIN(CORTE,DATE(YEAR(DATE(YEAR(CORTE)-IF(CORTE&lt;DATE(YEAR(CORTE),12,1),1,0),12,1))+1,12,1)-1)-MAX(Empleados!$C$6,DATE(YEAR(CORTE)-IF(CORTE&lt;DATE(YEAR(CORTE),12,1),1,0),12,1))+1))</f>
        <v/>
      </c>
      <c r="E7" s="17">
        <f>IF(Empleados!$A$6="","",B7*D7/DIV_DIAS)</f>
        <v/>
      </c>
      <c r="F7" s="22">
        <f>IF(Empleados!$A$6="","",MAX(0,MIN(CORTE,DATE(YEAR(DATE(YEAR(CORTE)-IF(CORTE&lt;DATE(YEAR(CORTE),7,1),1,0),7,1))+1,7,1)-1)-MAX(Empleados!$C$6,DATE(YEAR(CORTE)-IF(CORTE&lt;DATE(YEAR(CORTE),7,1),1,0),7,1))+1))</f>
        <v/>
      </c>
      <c r="G7" s="17">
        <f>IF(Empleados!$A$6="","",B7*F7/DIV_DIAS)</f>
        <v/>
      </c>
      <c r="H7" s="22">
        <f>IF(Empleados!$A$6="","",MAX(0,CORTE-DATE(YEAR(Empleados!$C$6)+YEAR(CORTE)-YEAR(Empleados!$C$6)-IF(DATE(YEAR(CORTE),MONTH(Empleados!$C$6),DAY(Empleados!$C$6))&gt;CORTE,1,0),MONTH(Empleados!$C$6),DAY(Empleados!$C$6))))</f>
        <v/>
      </c>
      <c r="I7" s="23">
        <f>IF(Empleados!$A$6="","",DIAS_VAC*H7/DIV_DIAS)</f>
        <v/>
      </c>
      <c r="J7" s="17">
        <f>IF(Empleados!$A$6="","",I7*B7/DIV_DIARIO)</f>
        <v/>
      </c>
      <c r="K7" s="17">
        <f>IF(Empleados!$A$6="","",E7+G7+J7)</f>
        <v/>
      </c>
    </row>
    <row r="8">
      <c r="A8" s="15">
        <f>IF(Empleados!$A$7="","",Empleados!$A$7)</f>
        <v/>
      </c>
      <c r="B8" s="17">
        <f>IF(Empleados!$A$7="","",Empleados!$D$7)</f>
        <v/>
      </c>
      <c r="C8" s="16">
        <f>IF(Empleados!$A$7="","",Empleados!$C$7)</f>
        <v/>
      </c>
      <c r="D8" s="22">
        <f>IF(Empleados!$A$7="","",MAX(0,MIN(CORTE,DATE(YEAR(DATE(YEAR(CORTE)-IF(CORTE&lt;DATE(YEAR(CORTE),12,1),1,0),12,1))+1,12,1)-1)-MAX(Empleados!$C$7,DATE(YEAR(CORTE)-IF(CORTE&lt;DATE(YEAR(CORTE),12,1),1,0),12,1))+1))</f>
        <v/>
      </c>
      <c r="E8" s="17">
        <f>IF(Empleados!$A$7="","",B8*D8/DIV_DIAS)</f>
        <v/>
      </c>
      <c r="F8" s="22">
        <f>IF(Empleados!$A$7="","",MAX(0,MIN(CORTE,DATE(YEAR(DATE(YEAR(CORTE)-IF(CORTE&lt;DATE(YEAR(CORTE),7,1),1,0),7,1))+1,7,1)-1)-MAX(Empleados!$C$7,DATE(YEAR(CORTE)-IF(CORTE&lt;DATE(YEAR(CORTE),7,1),1,0),7,1))+1))</f>
        <v/>
      </c>
      <c r="G8" s="17">
        <f>IF(Empleados!$A$7="","",B8*F8/DIV_DIAS)</f>
        <v/>
      </c>
      <c r="H8" s="22">
        <f>IF(Empleados!$A$7="","",MAX(0,CORTE-DATE(YEAR(Empleados!$C$7)+YEAR(CORTE)-YEAR(Empleados!$C$7)-IF(DATE(YEAR(CORTE),MONTH(Empleados!$C$7),DAY(Empleados!$C$7))&gt;CORTE,1,0),MONTH(Empleados!$C$7),DAY(Empleados!$C$7))))</f>
        <v/>
      </c>
      <c r="I8" s="23">
        <f>IF(Empleados!$A$7="","",DIAS_VAC*H8/DIV_DIAS)</f>
        <v/>
      </c>
      <c r="J8" s="17">
        <f>IF(Empleados!$A$7="","",I8*B8/DIV_DIARIO)</f>
        <v/>
      </c>
      <c r="K8" s="17">
        <f>IF(Empleados!$A$7="","",E8+G8+J8)</f>
        <v/>
      </c>
    </row>
    <row r="9">
      <c r="A9" s="15">
        <f>IF(Empleados!$A$8="","",Empleados!$A$8)</f>
        <v/>
      </c>
      <c r="B9" s="17">
        <f>IF(Empleados!$A$8="","",Empleados!$D$8)</f>
        <v/>
      </c>
      <c r="C9" s="16">
        <f>IF(Empleados!$A$8="","",Empleados!$C$8)</f>
        <v/>
      </c>
      <c r="D9" s="22">
        <f>IF(Empleados!$A$8="","",MAX(0,MIN(CORTE,DATE(YEAR(DATE(YEAR(CORTE)-IF(CORTE&lt;DATE(YEAR(CORTE),12,1),1,0),12,1))+1,12,1)-1)-MAX(Empleados!$C$8,DATE(YEAR(CORTE)-IF(CORTE&lt;DATE(YEAR(CORTE),12,1),1,0),12,1))+1))</f>
        <v/>
      </c>
      <c r="E9" s="17">
        <f>IF(Empleados!$A$8="","",B9*D9/DIV_DIAS)</f>
        <v/>
      </c>
      <c r="F9" s="22">
        <f>IF(Empleados!$A$8="","",MAX(0,MIN(CORTE,DATE(YEAR(DATE(YEAR(CORTE)-IF(CORTE&lt;DATE(YEAR(CORTE),7,1),1,0),7,1))+1,7,1)-1)-MAX(Empleados!$C$8,DATE(YEAR(CORTE)-IF(CORTE&lt;DATE(YEAR(CORTE),7,1),1,0),7,1))+1))</f>
        <v/>
      </c>
      <c r="G9" s="17">
        <f>IF(Empleados!$A$8="","",B9*F9/DIV_DIAS)</f>
        <v/>
      </c>
      <c r="H9" s="22">
        <f>IF(Empleados!$A$8="","",MAX(0,CORTE-DATE(YEAR(Empleados!$C$8)+YEAR(CORTE)-YEAR(Empleados!$C$8)-IF(DATE(YEAR(CORTE),MONTH(Empleados!$C$8),DAY(Empleados!$C$8))&gt;CORTE,1,0),MONTH(Empleados!$C$8),DAY(Empleados!$C$8))))</f>
        <v/>
      </c>
      <c r="I9" s="23">
        <f>IF(Empleados!$A$8="","",DIAS_VAC*H9/DIV_DIAS)</f>
        <v/>
      </c>
      <c r="J9" s="17">
        <f>IF(Empleados!$A$8="","",I9*B9/DIV_DIARIO)</f>
        <v/>
      </c>
      <c r="K9" s="17">
        <f>IF(Empleados!$A$8="","",E9+G9+J9)</f>
        <v/>
      </c>
    </row>
    <row r="10">
      <c r="A10" s="15">
        <f>IF(Empleados!$A$9="","",Empleados!$A$9)</f>
        <v/>
      </c>
      <c r="B10" s="17">
        <f>IF(Empleados!$A$9="","",Empleados!$D$9)</f>
        <v/>
      </c>
      <c r="C10" s="16">
        <f>IF(Empleados!$A$9="","",Empleados!$C$9)</f>
        <v/>
      </c>
      <c r="D10" s="22">
        <f>IF(Empleados!$A$9="","",MAX(0,MIN(CORTE,DATE(YEAR(DATE(YEAR(CORTE)-IF(CORTE&lt;DATE(YEAR(CORTE),12,1),1,0),12,1))+1,12,1)-1)-MAX(Empleados!$C$9,DATE(YEAR(CORTE)-IF(CORTE&lt;DATE(YEAR(CORTE),12,1),1,0),12,1))+1))</f>
        <v/>
      </c>
      <c r="E10" s="17">
        <f>IF(Empleados!$A$9="","",B10*D10/DIV_DIAS)</f>
        <v/>
      </c>
      <c r="F10" s="22">
        <f>IF(Empleados!$A$9="","",MAX(0,MIN(CORTE,DATE(YEAR(DATE(YEAR(CORTE)-IF(CORTE&lt;DATE(YEAR(CORTE),7,1),1,0),7,1))+1,7,1)-1)-MAX(Empleados!$C$9,DATE(YEAR(CORTE)-IF(CORTE&lt;DATE(YEAR(CORTE),7,1),1,0),7,1))+1))</f>
        <v/>
      </c>
      <c r="G10" s="17">
        <f>IF(Empleados!$A$9="","",B10*F10/DIV_DIAS)</f>
        <v/>
      </c>
      <c r="H10" s="22">
        <f>IF(Empleados!$A$9="","",MAX(0,CORTE-DATE(YEAR(Empleados!$C$9)+YEAR(CORTE)-YEAR(Empleados!$C$9)-IF(DATE(YEAR(CORTE),MONTH(Empleados!$C$9),DAY(Empleados!$C$9))&gt;CORTE,1,0),MONTH(Empleados!$C$9),DAY(Empleados!$C$9))))</f>
        <v/>
      </c>
      <c r="I10" s="23">
        <f>IF(Empleados!$A$9="","",DIAS_VAC*H10/DIV_DIAS)</f>
        <v/>
      </c>
      <c r="J10" s="17">
        <f>IF(Empleados!$A$9="","",I10*B10/DIV_DIARIO)</f>
        <v/>
      </c>
      <c r="K10" s="17">
        <f>IF(Empleados!$A$9="","",E10+G10+J10)</f>
        <v/>
      </c>
    </row>
    <row r="11">
      <c r="A11" s="15">
        <f>IF(Empleados!$A$10="","",Empleados!$A$10)</f>
        <v/>
      </c>
      <c r="B11" s="17">
        <f>IF(Empleados!$A$10="","",Empleados!$D$10)</f>
        <v/>
      </c>
      <c r="C11" s="16">
        <f>IF(Empleados!$A$10="","",Empleados!$C$10)</f>
        <v/>
      </c>
      <c r="D11" s="22">
        <f>IF(Empleados!$A$10="","",MAX(0,MIN(CORTE,DATE(YEAR(DATE(YEAR(CORTE)-IF(CORTE&lt;DATE(YEAR(CORTE),12,1),1,0),12,1))+1,12,1)-1)-MAX(Empleados!$C$10,DATE(YEAR(CORTE)-IF(CORTE&lt;DATE(YEAR(CORTE),12,1),1,0),12,1))+1))</f>
        <v/>
      </c>
      <c r="E11" s="17">
        <f>IF(Empleados!$A$10="","",B11*D11/DIV_DIAS)</f>
        <v/>
      </c>
      <c r="F11" s="22">
        <f>IF(Empleados!$A$10="","",MAX(0,MIN(CORTE,DATE(YEAR(DATE(YEAR(CORTE)-IF(CORTE&lt;DATE(YEAR(CORTE),7,1),1,0),7,1))+1,7,1)-1)-MAX(Empleados!$C$10,DATE(YEAR(CORTE)-IF(CORTE&lt;DATE(YEAR(CORTE),7,1),1,0),7,1))+1))</f>
        <v/>
      </c>
      <c r="G11" s="17">
        <f>IF(Empleados!$A$10="","",B11*F11/DIV_DIAS)</f>
        <v/>
      </c>
      <c r="H11" s="22">
        <f>IF(Empleados!$A$10="","",MAX(0,CORTE-DATE(YEAR(Empleados!$C$10)+YEAR(CORTE)-YEAR(Empleados!$C$10)-IF(DATE(YEAR(CORTE),MONTH(Empleados!$C$10),DAY(Empleados!$C$10))&gt;CORTE,1,0),MONTH(Empleados!$C$10),DAY(Empleados!$C$10))))</f>
        <v/>
      </c>
      <c r="I11" s="23">
        <f>IF(Empleados!$A$10="","",DIAS_VAC*H11/DIV_DIAS)</f>
        <v/>
      </c>
      <c r="J11" s="17">
        <f>IF(Empleados!$A$10="","",I11*B11/DIV_DIARIO)</f>
        <v/>
      </c>
      <c r="K11" s="17">
        <f>IF(Empleados!$A$10="","",E11+G11+J11)</f>
        <v/>
      </c>
    </row>
    <row r="12">
      <c r="A12" s="15">
        <f>IF(Empleados!$A$11="","",Empleados!$A$11)</f>
        <v/>
      </c>
      <c r="B12" s="17">
        <f>IF(Empleados!$A$11="","",Empleados!$D$11)</f>
        <v/>
      </c>
      <c r="C12" s="16">
        <f>IF(Empleados!$A$11="","",Empleados!$C$11)</f>
        <v/>
      </c>
      <c r="D12" s="22">
        <f>IF(Empleados!$A$11="","",MAX(0,MIN(CORTE,DATE(YEAR(DATE(YEAR(CORTE)-IF(CORTE&lt;DATE(YEAR(CORTE),12,1),1,0),12,1))+1,12,1)-1)-MAX(Empleados!$C$11,DATE(YEAR(CORTE)-IF(CORTE&lt;DATE(YEAR(CORTE),12,1),1,0),12,1))+1))</f>
        <v/>
      </c>
      <c r="E12" s="17">
        <f>IF(Empleados!$A$11="","",B12*D12/DIV_DIAS)</f>
        <v/>
      </c>
      <c r="F12" s="22">
        <f>IF(Empleados!$A$11="","",MAX(0,MIN(CORTE,DATE(YEAR(DATE(YEAR(CORTE)-IF(CORTE&lt;DATE(YEAR(CORTE),7,1),1,0),7,1))+1,7,1)-1)-MAX(Empleados!$C$11,DATE(YEAR(CORTE)-IF(CORTE&lt;DATE(YEAR(CORTE),7,1),1,0),7,1))+1))</f>
        <v/>
      </c>
      <c r="G12" s="17">
        <f>IF(Empleados!$A$11="","",B12*F12/DIV_DIAS)</f>
        <v/>
      </c>
      <c r="H12" s="22">
        <f>IF(Empleados!$A$11="","",MAX(0,CORTE-DATE(YEAR(Empleados!$C$11)+YEAR(CORTE)-YEAR(Empleados!$C$11)-IF(DATE(YEAR(CORTE),MONTH(Empleados!$C$11),DAY(Empleados!$C$11))&gt;CORTE,1,0),MONTH(Empleados!$C$11),DAY(Empleados!$C$11))))</f>
        <v/>
      </c>
      <c r="I12" s="23">
        <f>IF(Empleados!$A$11="","",DIAS_VAC*H12/DIV_DIAS)</f>
        <v/>
      </c>
      <c r="J12" s="17">
        <f>IF(Empleados!$A$11="","",I12*B12/DIV_DIARIO)</f>
        <v/>
      </c>
      <c r="K12" s="17">
        <f>IF(Empleados!$A$11="","",E12+G12+J12)</f>
        <v/>
      </c>
    </row>
    <row r="13">
      <c r="A13" s="15">
        <f>IF(Empleados!$A$12="","",Empleados!$A$12)</f>
        <v/>
      </c>
      <c r="B13" s="17">
        <f>IF(Empleados!$A$12="","",Empleados!$D$12)</f>
        <v/>
      </c>
      <c r="C13" s="16">
        <f>IF(Empleados!$A$12="","",Empleados!$C$12)</f>
        <v/>
      </c>
      <c r="D13" s="22">
        <f>IF(Empleados!$A$12="","",MAX(0,MIN(CORTE,DATE(YEAR(DATE(YEAR(CORTE)-IF(CORTE&lt;DATE(YEAR(CORTE),12,1),1,0),12,1))+1,12,1)-1)-MAX(Empleados!$C$12,DATE(YEAR(CORTE)-IF(CORTE&lt;DATE(YEAR(CORTE),12,1),1,0),12,1))+1))</f>
        <v/>
      </c>
      <c r="E13" s="17">
        <f>IF(Empleados!$A$12="","",B13*D13/DIV_DIAS)</f>
        <v/>
      </c>
      <c r="F13" s="22">
        <f>IF(Empleados!$A$12="","",MAX(0,MIN(CORTE,DATE(YEAR(DATE(YEAR(CORTE)-IF(CORTE&lt;DATE(YEAR(CORTE),7,1),1,0),7,1))+1,7,1)-1)-MAX(Empleados!$C$12,DATE(YEAR(CORTE)-IF(CORTE&lt;DATE(YEAR(CORTE),7,1),1,0),7,1))+1))</f>
        <v/>
      </c>
      <c r="G13" s="17">
        <f>IF(Empleados!$A$12="","",B13*F13/DIV_DIAS)</f>
        <v/>
      </c>
      <c r="H13" s="22">
        <f>IF(Empleados!$A$12="","",MAX(0,CORTE-DATE(YEAR(Empleados!$C$12)+YEAR(CORTE)-YEAR(Empleados!$C$12)-IF(DATE(YEAR(CORTE),MONTH(Empleados!$C$12),DAY(Empleados!$C$12))&gt;CORTE,1,0),MONTH(Empleados!$C$12),DAY(Empleados!$C$12))))</f>
        <v/>
      </c>
      <c r="I13" s="23">
        <f>IF(Empleados!$A$12="","",DIAS_VAC*H13/DIV_DIAS)</f>
        <v/>
      </c>
      <c r="J13" s="17">
        <f>IF(Empleados!$A$12="","",I13*B13/DIV_DIARIO)</f>
        <v/>
      </c>
      <c r="K13" s="17">
        <f>IF(Empleados!$A$12="","",E13+G13+J13)</f>
        <v/>
      </c>
    </row>
    <row r="14">
      <c r="A14" s="15">
        <f>IF(Empleados!$A$13="","",Empleados!$A$13)</f>
        <v/>
      </c>
      <c r="B14" s="17">
        <f>IF(Empleados!$A$13="","",Empleados!$D$13)</f>
        <v/>
      </c>
      <c r="C14" s="16">
        <f>IF(Empleados!$A$13="","",Empleados!$C$13)</f>
        <v/>
      </c>
      <c r="D14" s="22">
        <f>IF(Empleados!$A$13="","",MAX(0,MIN(CORTE,DATE(YEAR(DATE(YEAR(CORTE)-IF(CORTE&lt;DATE(YEAR(CORTE),12,1),1,0),12,1))+1,12,1)-1)-MAX(Empleados!$C$13,DATE(YEAR(CORTE)-IF(CORTE&lt;DATE(YEAR(CORTE),12,1),1,0),12,1))+1))</f>
        <v/>
      </c>
      <c r="E14" s="17">
        <f>IF(Empleados!$A$13="","",B14*D14/DIV_DIAS)</f>
        <v/>
      </c>
      <c r="F14" s="22">
        <f>IF(Empleados!$A$13="","",MAX(0,MIN(CORTE,DATE(YEAR(DATE(YEAR(CORTE)-IF(CORTE&lt;DATE(YEAR(CORTE),7,1),1,0),7,1))+1,7,1)-1)-MAX(Empleados!$C$13,DATE(YEAR(CORTE)-IF(CORTE&lt;DATE(YEAR(CORTE),7,1),1,0),7,1))+1))</f>
        <v/>
      </c>
      <c r="G14" s="17">
        <f>IF(Empleados!$A$13="","",B14*F14/DIV_DIAS)</f>
        <v/>
      </c>
      <c r="H14" s="22">
        <f>IF(Empleados!$A$13="","",MAX(0,CORTE-DATE(YEAR(Empleados!$C$13)+YEAR(CORTE)-YEAR(Empleados!$C$13)-IF(DATE(YEAR(CORTE),MONTH(Empleados!$C$13),DAY(Empleados!$C$13))&gt;CORTE,1,0),MONTH(Empleados!$C$13),DAY(Empleados!$C$13))))</f>
        <v/>
      </c>
      <c r="I14" s="23">
        <f>IF(Empleados!$A$13="","",DIAS_VAC*H14/DIV_DIAS)</f>
        <v/>
      </c>
      <c r="J14" s="17">
        <f>IF(Empleados!$A$13="","",I14*B14/DIV_DIARIO)</f>
        <v/>
      </c>
      <c r="K14" s="17">
        <f>IF(Empleados!$A$13="","",E14+G14+J14)</f>
        <v/>
      </c>
    </row>
    <row r="15">
      <c r="A15" s="15">
        <f>IF(Empleados!$A$14="","",Empleados!$A$14)</f>
        <v/>
      </c>
      <c r="B15" s="17">
        <f>IF(Empleados!$A$14="","",Empleados!$D$14)</f>
        <v/>
      </c>
      <c r="C15" s="16">
        <f>IF(Empleados!$A$14="","",Empleados!$C$14)</f>
        <v/>
      </c>
      <c r="D15" s="22">
        <f>IF(Empleados!$A$14="","",MAX(0,MIN(CORTE,DATE(YEAR(DATE(YEAR(CORTE)-IF(CORTE&lt;DATE(YEAR(CORTE),12,1),1,0),12,1))+1,12,1)-1)-MAX(Empleados!$C$14,DATE(YEAR(CORTE)-IF(CORTE&lt;DATE(YEAR(CORTE),12,1),1,0),12,1))+1))</f>
        <v/>
      </c>
      <c r="E15" s="17">
        <f>IF(Empleados!$A$14="","",B15*D15/DIV_DIAS)</f>
        <v/>
      </c>
      <c r="F15" s="22">
        <f>IF(Empleados!$A$14="","",MAX(0,MIN(CORTE,DATE(YEAR(DATE(YEAR(CORTE)-IF(CORTE&lt;DATE(YEAR(CORTE),7,1),1,0),7,1))+1,7,1)-1)-MAX(Empleados!$C$14,DATE(YEAR(CORTE)-IF(CORTE&lt;DATE(YEAR(CORTE),7,1),1,0),7,1))+1))</f>
        <v/>
      </c>
      <c r="G15" s="17">
        <f>IF(Empleados!$A$14="","",B15*F15/DIV_DIAS)</f>
        <v/>
      </c>
      <c r="H15" s="22">
        <f>IF(Empleados!$A$14="","",MAX(0,CORTE-DATE(YEAR(Empleados!$C$14)+YEAR(CORTE)-YEAR(Empleados!$C$14)-IF(DATE(YEAR(CORTE),MONTH(Empleados!$C$14),DAY(Empleados!$C$14))&gt;CORTE,1,0),MONTH(Empleados!$C$14),DAY(Empleados!$C$14))))</f>
        <v/>
      </c>
      <c r="I15" s="23">
        <f>IF(Empleados!$A$14="","",DIAS_VAC*H15/DIV_DIAS)</f>
        <v/>
      </c>
      <c r="J15" s="17">
        <f>IF(Empleados!$A$14="","",I15*B15/DIV_DIARIO)</f>
        <v/>
      </c>
      <c r="K15" s="17">
        <f>IF(Empleados!$A$14="","",E15+G15+J15)</f>
        <v/>
      </c>
    </row>
    <row r="16">
      <c r="A16" s="15">
        <f>IF(Empleados!$A$15="","",Empleados!$A$15)</f>
        <v/>
      </c>
      <c r="B16" s="17">
        <f>IF(Empleados!$A$15="","",Empleados!$D$15)</f>
        <v/>
      </c>
      <c r="C16" s="16">
        <f>IF(Empleados!$A$15="","",Empleados!$C$15)</f>
        <v/>
      </c>
      <c r="D16" s="22">
        <f>IF(Empleados!$A$15="","",MAX(0,MIN(CORTE,DATE(YEAR(DATE(YEAR(CORTE)-IF(CORTE&lt;DATE(YEAR(CORTE),12,1),1,0),12,1))+1,12,1)-1)-MAX(Empleados!$C$15,DATE(YEAR(CORTE)-IF(CORTE&lt;DATE(YEAR(CORTE),12,1),1,0),12,1))+1))</f>
        <v/>
      </c>
      <c r="E16" s="17">
        <f>IF(Empleados!$A$15="","",B16*D16/DIV_DIAS)</f>
        <v/>
      </c>
      <c r="F16" s="22">
        <f>IF(Empleados!$A$15="","",MAX(0,MIN(CORTE,DATE(YEAR(DATE(YEAR(CORTE)-IF(CORTE&lt;DATE(YEAR(CORTE),7,1),1,0),7,1))+1,7,1)-1)-MAX(Empleados!$C$15,DATE(YEAR(CORTE)-IF(CORTE&lt;DATE(YEAR(CORTE),7,1),1,0),7,1))+1))</f>
        <v/>
      </c>
      <c r="G16" s="17">
        <f>IF(Empleados!$A$15="","",B16*F16/DIV_DIAS)</f>
        <v/>
      </c>
      <c r="H16" s="22">
        <f>IF(Empleados!$A$15="","",MAX(0,CORTE-DATE(YEAR(Empleados!$C$15)+YEAR(CORTE)-YEAR(Empleados!$C$15)-IF(DATE(YEAR(CORTE),MONTH(Empleados!$C$15),DAY(Empleados!$C$15))&gt;CORTE,1,0),MONTH(Empleados!$C$15),DAY(Empleados!$C$15))))</f>
        <v/>
      </c>
      <c r="I16" s="23">
        <f>IF(Empleados!$A$15="","",DIAS_VAC*H16/DIV_DIAS)</f>
        <v/>
      </c>
      <c r="J16" s="17">
        <f>IF(Empleados!$A$15="","",I16*B16/DIV_DIARIO)</f>
        <v/>
      </c>
      <c r="K16" s="17">
        <f>IF(Empleados!$A$15="","",E16+G16+J16)</f>
        <v/>
      </c>
    </row>
    <row r="17">
      <c r="A17" s="15">
        <f>IF(Empleados!$A$16="","",Empleados!$A$16)</f>
        <v/>
      </c>
      <c r="B17" s="17">
        <f>IF(Empleados!$A$16="","",Empleados!$D$16)</f>
        <v/>
      </c>
      <c r="C17" s="16">
        <f>IF(Empleados!$A$16="","",Empleados!$C$16)</f>
        <v/>
      </c>
      <c r="D17" s="22">
        <f>IF(Empleados!$A$16="","",MAX(0,MIN(CORTE,DATE(YEAR(DATE(YEAR(CORTE)-IF(CORTE&lt;DATE(YEAR(CORTE),12,1),1,0),12,1))+1,12,1)-1)-MAX(Empleados!$C$16,DATE(YEAR(CORTE)-IF(CORTE&lt;DATE(YEAR(CORTE),12,1),1,0),12,1))+1))</f>
        <v/>
      </c>
      <c r="E17" s="17">
        <f>IF(Empleados!$A$16="","",B17*D17/DIV_DIAS)</f>
        <v/>
      </c>
      <c r="F17" s="22">
        <f>IF(Empleados!$A$16="","",MAX(0,MIN(CORTE,DATE(YEAR(DATE(YEAR(CORTE)-IF(CORTE&lt;DATE(YEAR(CORTE),7,1),1,0),7,1))+1,7,1)-1)-MAX(Empleados!$C$16,DATE(YEAR(CORTE)-IF(CORTE&lt;DATE(YEAR(CORTE),7,1),1,0),7,1))+1))</f>
        <v/>
      </c>
      <c r="G17" s="17">
        <f>IF(Empleados!$A$16="","",B17*F17/DIV_DIAS)</f>
        <v/>
      </c>
      <c r="H17" s="22">
        <f>IF(Empleados!$A$16="","",MAX(0,CORTE-DATE(YEAR(Empleados!$C$16)+YEAR(CORTE)-YEAR(Empleados!$C$16)-IF(DATE(YEAR(CORTE),MONTH(Empleados!$C$16),DAY(Empleados!$C$16))&gt;CORTE,1,0),MONTH(Empleados!$C$16),DAY(Empleados!$C$16))))</f>
        <v/>
      </c>
      <c r="I17" s="23">
        <f>IF(Empleados!$A$16="","",DIAS_VAC*H17/DIV_DIAS)</f>
        <v/>
      </c>
      <c r="J17" s="17">
        <f>IF(Empleados!$A$16="","",I17*B17/DIV_DIARIO)</f>
        <v/>
      </c>
      <c r="K17" s="17">
        <f>IF(Empleados!$A$16="","",E17+G17+J17)</f>
        <v/>
      </c>
    </row>
    <row r="18">
      <c r="A18" s="15">
        <f>IF(Empleados!$A$17="","",Empleados!$A$17)</f>
        <v/>
      </c>
      <c r="B18" s="17">
        <f>IF(Empleados!$A$17="","",Empleados!$D$17)</f>
        <v/>
      </c>
      <c r="C18" s="16">
        <f>IF(Empleados!$A$17="","",Empleados!$C$17)</f>
        <v/>
      </c>
      <c r="D18" s="22">
        <f>IF(Empleados!$A$17="","",MAX(0,MIN(CORTE,DATE(YEAR(DATE(YEAR(CORTE)-IF(CORTE&lt;DATE(YEAR(CORTE),12,1),1,0),12,1))+1,12,1)-1)-MAX(Empleados!$C$17,DATE(YEAR(CORTE)-IF(CORTE&lt;DATE(YEAR(CORTE),12,1),1,0),12,1))+1))</f>
        <v/>
      </c>
      <c r="E18" s="17">
        <f>IF(Empleados!$A$17="","",B18*D18/DIV_DIAS)</f>
        <v/>
      </c>
      <c r="F18" s="22">
        <f>IF(Empleados!$A$17="","",MAX(0,MIN(CORTE,DATE(YEAR(DATE(YEAR(CORTE)-IF(CORTE&lt;DATE(YEAR(CORTE),7,1),1,0),7,1))+1,7,1)-1)-MAX(Empleados!$C$17,DATE(YEAR(CORTE)-IF(CORTE&lt;DATE(YEAR(CORTE),7,1),1,0),7,1))+1))</f>
        <v/>
      </c>
      <c r="G18" s="17">
        <f>IF(Empleados!$A$17="","",B18*F18/DIV_DIAS)</f>
        <v/>
      </c>
      <c r="H18" s="22">
        <f>IF(Empleados!$A$17="","",MAX(0,CORTE-DATE(YEAR(Empleados!$C$17)+YEAR(CORTE)-YEAR(Empleados!$C$17)-IF(DATE(YEAR(CORTE),MONTH(Empleados!$C$17),DAY(Empleados!$C$17))&gt;CORTE,1,0),MONTH(Empleados!$C$17),DAY(Empleados!$C$17))))</f>
        <v/>
      </c>
      <c r="I18" s="23">
        <f>IF(Empleados!$A$17="","",DIAS_VAC*H18/DIV_DIAS)</f>
        <v/>
      </c>
      <c r="J18" s="17">
        <f>IF(Empleados!$A$17="","",I18*B18/DIV_DIARIO)</f>
        <v/>
      </c>
      <c r="K18" s="17">
        <f>IF(Empleados!$A$17="","",E18+G18+J18)</f>
        <v/>
      </c>
    </row>
    <row r="19">
      <c r="A19" s="15">
        <f>IF(Empleados!$A$18="","",Empleados!$A$18)</f>
        <v/>
      </c>
      <c r="B19" s="17">
        <f>IF(Empleados!$A$18="","",Empleados!$D$18)</f>
        <v/>
      </c>
      <c r="C19" s="16">
        <f>IF(Empleados!$A$18="","",Empleados!$C$18)</f>
        <v/>
      </c>
      <c r="D19" s="22">
        <f>IF(Empleados!$A$18="","",MAX(0,MIN(CORTE,DATE(YEAR(DATE(YEAR(CORTE)-IF(CORTE&lt;DATE(YEAR(CORTE),12,1),1,0),12,1))+1,12,1)-1)-MAX(Empleados!$C$18,DATE(YEAR(CORTE)-IF(CORTE&lt;DATE(YEAR(CORTE),12,1),1,0),12,1))+1))</f>
        <v/>
      </c>
      <c r="E19" s="17">
        <f>IF(Empleados!$A$18="","",B19*D19/DIV_DIAS)</f>
        <v/>
      </c>
      <c r="F19" s="22">
        <f>IF(Empleados!$A$18="","",MAX(0,MIN(CORTE,DATE(YEAR(DATE(YEAR(CORTE)-IF(CORTE&lt;DATE(YEAR(CORTE),7,1),1,0),7,1))+1,7,1)-1)-MAX(Empleados!$C$18,DATE(YEAR(CORTE)-IF(CORTE&lt;DATE(YEAR(CORTE),7,1),1,0),7,1))+1))</f>
        <v/>
      </c>
      <c r="G19" s="17">
        <f>IF(Empleados!$A$18="","",B19*F19/DIV_DIAS)</f>
        <v/>
      </c>
      <c r="H19" s="22">
        <f>IF(Empleados!$A$18="","",MAX(0,CORTE-DATE(YEAR(Empleados!$C$18)+YEAR(CORTE)-YEAR(Empleados!$C$18)-IF(DATE(YEAR(CORTE),MONTH(Empleados!$C$18),DAY(Empleados!$C$18))&gt;CORTE,1,0),MONTH(Empleados!$C$18),DAY(Empleados!$C$18))))</f>
        <v/>
      </c>
      <c r="I19" s="23">
        <f>IF(Empleados!$A$18="","",DIAS_VAC*H19/DIV_DIAS)</f>
        <v/>
      </c>
      <c r="J19" s="17">
        <f>IF(Empleados!$A$18="","",I19*B19/DIV_DIARIO)</f>
        <v/>
      </c>
      <c r="K19" s="17">
        <f>IF(Empleados!$A$18="","",E19+G19+J19)</f>
        <v/>
      </c>
    </row>
    <row r="20">
      <c r="A20" s="15">
        <f>IF(Empleados!$A$19="","",Empleados!$A$19)</f>
        <v/>
      </c>
      <c r="B20" s="17">
        <f>IF(Empleados!$A$19="","",Empleados!$D$19)</f>
        <v/>
      </c>
      <c r="C20" s="16">
        <f>IF(Empleados!$A$19="","",Empleados!$C$19)</f>
        <v/>
      </c>
      <c r="D20" s="22">
        <f>IF(Empleados!$A$19="","",MAX(0,MIN(CORTE,DATE(YEAR(DATE(YEAR(CORTE)-IF(CORTE&lt;DATE(YEAR(CORTE),12,1),1,0),12,1))+1,12,1)-1)-MAX(Empleados!$C$19,DATE(YEAR(CORTE)-IF(CORTE&lt;DATE(YEAR(CORTE),12,1),1,0),12,1))+1))</f>
        <v/>
      </c>
      <c r="E20" s="17">
        <f>IF(Empleados!$A$19="","",B20*D20/DIV_DIAS)</f>
        <v/>
      </c>
      <c r="F20" s="22">
        <f>IF(Empleados!$A$19="","",MAX(0,MIN(CORTE,DATE(YEAR(DATE(YEAR(CORTE)-IF(CORTE&lt;DATE(YEAR(CORTE),7,1),1,0),7,1))+1,7,1)-1)-MAX(Empleados!$C$19,DATE(YEAR(CORTE)-IF(CORTE&lt;DATE(YEAR(CORTE),7,1),1,0),7,1))+1))</f>
        <v/>
      </c>
      <c r="G20" s="17">
        <f>IF(Empleados!$A$19="","",B20*F20/DIV_DIAS)</f>
        <v/>
      </c>
      <c r="H20" s="22">
        <f>IF(Empleados!$A$19="","",MAX(0,CORTE-DATE(YEAR(Empleados!$C$19)+YEAR(CORTE)-YEAR(Empleados!$C$19)-IF(DATE(YEAR(CORTE),MONTH(Empleados!$C$19),DAY(Empleados!$C$19))&gt;CORTE,1,0),MONTH(Empleados!$C$19),DAY(Empleados!$C$19))))</f>
        <v/>
      </c>
      <c r="I20" s="23">
        <f>IF(Empleados!$A$19="","",DIAS_VAC*H20/DIV_DIAS)</f>
        <v/>
      </c>
      <c r="J20" s="17">
        <f>IF(Empleados!$A$19="","",I20*B20/DIV_DIARIO)</f>
        <v/>
      </c>
      <c r="K20" s="17">
        <f>IF(Empleados!$A$19="","",E20+G20+J20)</f>
        <v/>
      </c>
    </row>
    <row r="21">
      <c r="A21" s="15">
        <f>IF(Empleados!$A$20="","",Empleados!$A$20)</f>
        <v/>
      </c>
      <c r="B21" s="17">
        <f>IF(Empleados!$A$20="","",Empleados!$D$20)</f>
        <v/>
      </c>
      <c r="C21" s="16">
        <f>IF(Empleados!$A$20="","",Empleados!$C$20)</f>
        <v/>
      </c>
      <c r="D21" s="22">
        <f>IF(Empleados!$A$20="","",MAX(0,MIN(CORTE,DATE(YEAR(DATE(YEAR(CORTE)-IF(CORTE&lt;DATE(YEAR(CORTE),12,1),1,0),12,1))+1,12,1)-1)-MAX(Empleados!$C$20,DATE(YEAR(CORTE)-IF(CORTE&lt;DATE(YEAR(CORTE),12,1),1,0),12,1))+1))</f>
        <v/>
      </c>
      <c r="E21" s="17">
        <f>IF(Empleados!$A$20="","",B21*D21/DIV_DIAS)</f>
        <v/>
      </c>
      <c r="F21" s="22">
        <f>IF(Empleados!$A$20="","",MAX(0,MIN(CORTE,DATE(YEAR(DATE(YEAR(CORTE)-IF(CORTE&lt;DATE(YEAR(CORTE),7,1),1,0),7,1))+1,7,1)-1)-MAX(Empleados!$C$20,DATE(YEAR(CORTE)-IF(CORTE&lt;DATE(YEAR(CORTE),7,1),1,0),7,1))+1))</f>
        <v/>
      </c>
      <c r="G21" s="17">
        <f>IF(Empleados!$A$20="","",B21*F21/DIV_DIAS)</f>
        <v/>
      </c>
      <c r="H21" s="22">
        <f>IF(Empleados!$A$20="","",MAX(0,CORTE-DATE(YEAR(Empleados!$C$20)+YEAR(CORTE)-YEAR(Empleados!$C$20)-IF(DATE(YEAR(CORTE),MONTH(Empleados!$C$20),DAY(Empleados!$C$20))&gt;CORTE,1,0),MONTH(Empleados!$C$20),DAY(Empleados!$C$20))))</f>
        <v/>
      </c>
      <c r="I21" s="23">
        <f>IF(Empleados!$A$20="","",DIAS_VAC*H21/DIV_DIAS)</f>
        <v/>
      </c>
      <c r="J21" s="17">
        <f>IF(Empleados!$A$20="","",I21*B21/DIV_DIARIO)</f>
        <v/>
      </c>
      <c r="K21" s="17">
        <f>IF(Empleados!$A$20="","",E21+G21+J21)</f>
        <v/>
      </c>
    </row>
    <row r="22">
      <c r="A22" s="15">
        <f>IF(Empleados!$A$21="","",Empleados!$A$21)</f>
        <v/>
      </c>
      <c r="B22" s="17">
        <f>IF(Empleados!$A$21="","",Empleados!$D$21)</f>
        <v/>
      </c>
      <c r="C22" s="16">
        <f>IF(Empleados!$A$21="","",Empleados!$C$21)</f>
        <v/>
      </c>
      <c r="D22" s="22">
        <f>IF(Empleados!$A$21="","",MAX(0,MIN(CORTE,DATE(YEAR(DATE(YEAR(CORTE)-IF(CORTE&lt;DATE(YEAR(CORTE),12,1),1,0),12,1))+1,12,1)-1)-MAX(Empleados!$C$21,DATE(YEAR(CORTE)-IF(CORTE&lt;DATE(YEAR(CORTE),12,1),1,0),12,1))+1))</f>
        <v/>
      </c>
      <c r="E22" s="17">
        <f>IF(Empleados!$A$21="","",B22*D22/DIV_DIAS)</f>
        <v/>
      </c>
      <c r="F22" s="22">
        <f>IF(Empleados!$A$21="","",MAX(0,MIN(CORTE,DATE(YEAR(DATE(YEAR(CORTE)-IF(CORTE&lt;DATE(YEAR(CORTE),7,1),1,0),7,1))+1,7,1)-1)-MAX(Empleados!$C$21,DATE(YEAR(CORTE)-IF(CORTE&lt;DATE(YEAR(CORTE),7,1),1,0),7,1))+1))</f>
        <v/>
      </c>
      <c r="G22" s="17">
        <f>IF(Empleados!$A$21="","",B22*F22/DIV_DIAS)</f>
        <v/>
      </c>
      <c r="H22" s="22">
        <f>IF(Empleados!$A$21="","",MAX(0,CORTE-DATE(YEAR(Empleados!$C$21)+YEAR(CORTE)-YEAR(Empleados!$C$21)-IF(DATE(YEAR(CORTE),MONTH(Empleados!$C$21),DAY(Empleados!$C$21))&gt;CORTE,1,0),MONTH(Empleados!$C$21),DAY(Empleados!$C$21))))</f>
        <v/>
      </c>
      <c r="I22" s="23">
        <f>IF(Empleados!$A$21="","",DIAS_VAC*H22/DIV_DIAS)</f>
        <v/>
      </c>
      <c r="J22" s="17">
        <f>IF(Empleados!$A$21="","",I22*B22/DIV_DIARIO)</f>
        <v/>
      </c>
      <c r="K22" s="17">
        <f>IF(Empleados!$A$21="","",E22+G22+J22)</f>
        <v/>
      </c>
    </row>
    <row r="23">
      <c r="A23" s="15">
        <f>IF(Empleados!$A$22="","",Empleados!$A$22)</f>
        <v/>
      </c>
      <c r="B23" s="17">
        <f>IF(Empleados!$A$22="","",Empleados!$D$22)</f>
        <v/>
      </c>
      <c r="C23" s="16">
        <f>IF(Empleados!$A$22="","",Empleados!$C$22)</f>
        <v/>
      </c>
      <c r="D23" s="22">
        <f>IF(Empleados!$A$22="","",MAX(0,MIN(CORTE,DATE(YEAR(DATE(YEAR(CORTE)-IF(CORTE&lt;DATE(YEAR(CORTE),12,1),1,0),12,1))+1,12,1)-1)-MAX(Empleados!$C$22,DATE(YEAR(CORTE)-IF(CORTE&lt;DATE(YEAR(CORTE),12,1),1,0),12,1))+1))</f>
        <v/>
      </c>
      <c r="E23" s="17">
        <f>IF(Empleados!$A$22="","",B23*D23/DIV_DIAS)</f>
        <v/>
      </c>
      <c r="F23" s="22">
        <f>IF(Empleados!$A$22="","",MAX(0,MIN(CORTE,DATE(YEAR(DATE(YEAR(CORTE)-IF(CORTE&lt;DATE(YEAR(CORTE),7,1),1,0),7,1))+1,7,1)-1)-MAX(Empleados!$C$22,DATE(YEAR(CORTE)-IF(CORTE&lt;DATE(YEAR(CORTE),7,1),1,0),7,1))+1))</f>
        <v/>
      </c>
      <c r="G23" s="17">
        <f>IF(Empleados!$A$22="","",B23*F23/DIV_DIAS)</f>
        <v/>
      </c>
      <c r="H23" s="22">
        <f>IF(Empleados!$A$22="","",MAX(0,CORTE-DATE(YEAR(Empleados!$C$22)+YEAR(CORTE)-YEAR(Empleados!$C$22)-IF(DATE(YEAR(CORTE),MONTH(Empleados!$C$22),DAY(Empleados!$C$22))&gt;CORTE,1,0),MONTH(Empleados!$C$22),DAY(Empleados!$C$22))))</f>
        <v/>
      </c>
      <c r="I23" s="23">
        <f>IF(Empleados!$A$22="","",DIAS_VAC*H23/DIV_DIAS)</f>
        <v/>
      </c>
      <c r="J23" s="17">
        <f>IF(Empleados!$A$22="","",I23*B23/DIV_DIARIO)</f>
        <v/>
      </c>
      <c r="K23" s="17">
        <f>IF(Empleados!$A$22="","",E23+G23+J23)</f>
        <v/>
      </c>
    </row>
    <row r="24">
      <c r="A24" s="15">
        <f>IF(Empleados!$A$23="","",Empleados!$A$23)</f>
        <v/>
      </c>
      <c r="B24" s="17">
        <f>IF(Empleados!$A$23="","",Empleados!$D$23)</f>
        <v/>
      </c>
      <c r="C24" s="16">
        <f>IF(Empleados!$A$23="","",Empleados!$C$23)</f>
        <v/>
      </c>
      <c r="D24" s="22">
        <f>IF(Empleados!$A$23="","",MAX(0,MIN(CORTE,DATE(YEAR(DATE(YEAR(CORTE)-IF(CORTE&lt;DATE(YEAR(CORTE),12,1),1,0),12,1))+1,12,1)-1)-MAX(Empleados!$C$23,DATE(YEAR(CORTE)-IF(CORTE&lt;DATE(YEAR(CORTE),12,1),1,0),12,1))+1))</f>
        <v/>
      </c>
      <c r="E24" s="17">
        <f>IF(Empleados!$A$23="","",B24*D24/DIV_DIAS)</f>
        <v/>
      </c>
      <c r="F24" s="22">
        <f>IF(Empleados!$A$23="","",MAX(0,MIN(CORTE,DATE(YEAR(DATE(YEAR(CORTE)-IF(CORTE&lt;DATE(YEAR(CORTE),7,1),1,0),7,1))+1,7,1)-1)-MAX(Empleados!$C$23,DATE(YEAR(CORTE)-IF(CORTE&lt;DATE(YEAR(CORTE),7,1),1,0),7,1))+1))</f>
        <v/>
      </c>
      <c r="G24" s="17">
        <f>IF(Empleados!$A$23="","",B24*F24/DIV_DIAS)</f>
        <v/>
      </c>
      <c r="H24" s="22">
        <f>IF(Empleados!$A$23="","",MAX(0,CORTE-DATE(YEAR(Empleados!$C$23)+YEAR(CORTE)-YEAR(Empleados!$C$23)-IF(DATE(YEAR(CORTE),MONTH(Empleados!$C$23),DAY(Empleados!$C$23))&gt;CORTE,1,0),MONTH(Empleados!$C$23),DAY(Empleados!$C$23))))</f>
        <v/>
      </c>
      <c r="I24" s="23">
        <f>IF(Empleados!$A$23="","",DIAS_VAC*H24/DIV_DIAS)</f>
        <v/>
      </c>
      <c r="J24" s="17">
        <f>IF(Empleados!$A$23="","",I24*B24/DIV_DIARIO)</f>
        <v/>
      </c>
      <c r="K24" s="17">
        <f>IF(Empleados!$A$23="","",E24+G24+J24)</f>
        <v/>
      </c>
    </row>
    <row r="25">
      <c r="A25" s="15">
        <f>IF(Empleados!$A$24="","",Empleados!$A$24)</f>
        <v/>
      </c>
      <c r="B25" s="17">
        <f>IF(Empleados!$A$24="","",Empleados!$D$24)</f>
        <v/>
      </c>
      <c r="C25" s="16">
        <f>IF(Empleados!$A$24="","",Empleados!$C$24)</f>
        <v/>
      </c>
      <c r="D25" s="22">
        <f>IF(Empleados!$A$24="","",MAX(0,MIN(CORTE,DATE(YEAR(DATE(YEAR(CORTE)-IF(CORTE&lt;DATE(YEAR(CORTE),12,1),1,0),12,1))+1,12,1)-1)-MAX(Empleados!$C$24,DATE(YEAR(CORTE)-IF(CORTE&lt;DATE(YEAR(CORTE),12,1),1,0),12,1))+1))</f>
        <v/>
      </c>
      <c r="E25" s="17">
        <f>IF(Empleados!$A$24="","",B25*D25/DIV_DIAS)</f>
        <v/>
      </c>
      <c r="F25" s="22">
        <f>IF(Empleados!$A$24="","",MAX(0,MIN(CORTE,DATE(YEAR(DATE(YEAR(CORTE)-IF(CORTE&lt;DATE(YEAR(CORTE),7,1),1,0),7,1))+1,7,1)-1)-MAX(Empleados!$C$24,DATE(YEAR(CORTE)-IF(CORTE&lt;DATE(YEAR(CORTE),7,1),1,0),7,1))+1))</f>
        <v/>
      </c>
      <c r="G25" s="17">
        <f>IF(Empleados!$A$24="","",B25*F25/DIV_DIAS)</f>
        <v/>
      </c>
      <c r="H25" s="22">
        <f>IF(Empleados!$A$24="","",MAX(0,CORTE-DATE(YEAR(Empleados!$C$24)+YEAR(CORTE)-YEAR(Empleados!$C$24)-IF(DATE(YEAR(CORTE),MONTH(Empleados!$C$24),DAY(Empleados!$C$24))&gt;CORTE,1,0),MONTH(Empleados!$C$24),DAY(Empleados!$C$24))))</f>
        <v/>
      </c>
      <c r="I25" s="23">
        <f>IF(Empleados!$A$24="","",DIAS_VAC*H25/DIV_DIAS)</f>
        <v/>
      </c>
      <c r="J25" s="17">
        <f>IF(Empleados!$A$24="","",I25*B25/DIV_DIARIO)</f>
        <v/>
      </c>
      <c r="K25" s="17">
        <f>IF(Empleados!$A$24="","",E25+G25+J25)</f>
        <v/>
      </c>
    </row>
    <row r="26">
      <c r="A26" s="15">
        <f>IF(Empleados!$A$25="","",Empleados!$A$25)</f>
        <v/>
      </c>
      <c r="B26" s="17">
        <f>IF(Empleados!$A$25="","",Empleados!$D$25)</f>
        <v/>
      </c>
      <c r="C26" s="16">
        <f>IF(Empleados!$A$25="","",Empleados!$C$25)</f>
        <v/>
      </c>
      <c r="D26" s="22">
        <f>IF(Empleados!$A$25="","",MAX(0,MIN(CORTE,DATE(YEAR(DATE(YEAR(CORTE)-IF(CORTE&lt;DATE(YEAR(CORTE),12,1),1,0),12,1))+1,12,1)-1)-MAX(Empleados!$C$25,DATE(YEAR(CORTE)-IF(CORTE&lt;DATE(YEAR(CORTE),12,1),1,0),12,1))+1))</f>
        <v/>
      </c>
      <c r="E26" s="17">
        <f>IF(Empleados!$A$25="","",B26*D26/DIV_DIAS)</f>
        <v/>
      </c>
      <c r="F26" s="22">
        <f>IF(Empleados!$A$25="","",MAX(0,MIN(CORTE,DATE(YEAR(DATE(YEAR(CORTE)-IF(CORTE&lt;DATE(YEAR(CORTE),7,1),1,0),7,1))+1,7,1)-1)-MAX(Empleados!$C$25,DATE(YEAR(CORTE)-IF(CORTE&lt;DATE(YEAR(CORTE),7,1),1,0),7,1))+1))</f>
        <v/>
      </c>
      <c r="G26" s="17">
        <f>IF(Empleados!$A$25="","",B26*F26/DIV_DIAS)</f>
        <v/>
      </c>
      <c r="H26" s="22">
        <f>IF(Empleados!$A$25="","",MAX(0,CORTE-DATE(YEAR(Empleados!$C$25)+YEAR(CORTE)-YEAR(Empleados!$C$25)-IF(DATE(YEAR(CORTE),MONTH(Empleados!$C$25),DAY(Empleados!$C$25))&gt;CORTE,1,0),MONTH(Empleados!$C$25),DAY(Empleados!$C$25))))</f>
        <v/>
      </c>
      <c r="I26" s="23">
        <f>IF(Empleados!$A$25="","",DIAS_VAC*H26/DIV_DIAS)</f>
        <v/>
      </c>
      <c r="J26" s="17">
        <f>IF(Empleados!$A$25="","",I26*B26/DIV_DIARIO)</f>
        <v/>
      </c>
      <c r="K26" s="17">
        <f>IF(Empleados!$A$25="","",E26+G26+J26)</f>
        <v/>
      </c>
    </row>
    <row r="27">
      <c r="A27" s="15">
        <f>IF(Empleados!$A$26="","",Empleados!$A$26)</f>
        <v/>
      </c>
      <c r="B27" s="17">
        <f>IF(Empleados!$A$26="","",Empleados!$D$26)</f>
        <v/>
      </c>
      <c r="C27" s="16">
        <f>IF(Empleados!$A$26="","",Empleados!$C$26)</f>
        <v/>
      </c>
      <c r="D27" s="22">
        <f>IF(Empleados!$A$26="","",MAX(0,MIN(CORTE,DATE(YEAR(DATE(YEAR(CORTE)-IF(CORTE&lt;DATE(YEAR(CORTE),12,1),1,0),12,1))+1,12,1)-1)-MAX(Empleados!$C$26,DATE(YEAR(CORTE)-IF(CORTE&lt;DATE(YEAR(CORTE),12,1),1,0),12,1))+1))</f>
        <v/>
      </c>
      <c r="E27" s="17">
        <f>IF(Empleados!$A$26="","",B27*D27/DIV_DIAS)</f>
        <v/>
      </c>
      <c r="F27" s="22">
        <f>IF(Empleados!$A$26="","",MAX(0,MIN(CORTE,DATE(YEAR(DATE(YEAR(CORTE)-IF(CORTE&lt;DATE(YEAR(CORTE),7,1),1,0),7,1))+1,7,1)-1)-MAX(Empleados!$C$26,DATE(YEAR(CORTE)-IF(CORTE&lt;DATE(YEAR(CORTE),7,1),1,0),7,1))+1))</f>
        <v/>
      </c>
      <c r="G27" s="17">
        <f>IF(Empleados!$A$26="","",B27*F27/DIV_DIAS)</f>
        <v/>
      </c>
      <c r="H27" s="22">
        <f>IF(Empleados!$A$26="","",MAX(0,CORTE-DATE(YEAR(Empleados!$C$26)+YEAR(CORTE)-YEAR(Empleados!$C$26)-IF(DATE(YEAR(CORTE),MONTH(Empleados!$C$26),DAY(Empleados!$C$26))&gt;CORTE,1,0),MONTH(Empleados!$C$26),DAY(Empleados!$C$26))))</f>
        <v/>
      </c>
      <c r="I27" s="23">
        <f>IF(Empleados!$A$26="","",DIAS_VAC*H27/DIV_DIAS)</f>
        <v/>
      </c>
      <c r="J27" s="17">
        <f>IF(Empleados!$A$26="","",I27*B27/DIV_DIARIO)</f>
        <v/>
      </c>
      <c r="K27" s="17">
        <f>IF(Empleados!$A$26="","",E27+G27+J27)</f>
        <v/>
      </c>
    </row>
    <row r="28">
      <c r="A28" s="15">
        <f>IF(Empleados!$A$27="","",Empleados!$A$27)</f>
        <v/>
      </c>
      <c r="B28" s="17">
        <f>IF(Empleados!$A$27="","",Empleados!$D$27)</f>
        <v/>
      </c>
      <c r="C28" s="16">
        <f>IF(Empleados!$A$27="","",Empleados!$C$27)</f>
        <v/>
      </c>
      <c r="D28" s="22">
        <f>IF(Empleados!$A$27="","",MAX(0,MIN(CORTE,DATE(YEAR(DATE(YEAR(CORTE)-IF(CORTE&lt;DATE(YEAR(CORTE),12,1),1,0),12,1))+1,12,1)-1)-MAX(Empleados!$C$27,DATE(YEAR(CORTE)-IF(CORTE&lt;DATE(YEAR(CORTE),12,1),1,0),12,1))+1))</f>
        <v/>
      </c>
      <c r="E28" s="17">
        <f>IF(Empleados!$A$27="","",B28*D28/DIV_DIAS)</f>
        <v/>
      </c>
      <c r="F28" s="22">
        <f>IF(Empleados!$A$27="","",MAX(0,MIN(CORTE,DATE(YEAR(DATE(YEAR(CORTE)-IF(CORTE&lt;DATE(YEAR(CORTE),7,1),1,0),7,1))+1,7,1)-1)-MAX(Empleados!$C$27,DATE(YEAR(CORTE)-IF(CORTE&lt;DATE(YEAR(CORTE),7,1),1,0),7,1))+1))</f>
        <v/>
      </c>
      <c r="G28" s="17">
        <f>IF(Empleados!$A$27="","",B28*F28/DIV_DIAS)</f>
        <v/>
      </c>
      <c r="H28" s="22">
        <f>IF(Empleados!$A$27="","",MAX(0,CORTE-DATE(YEAR(Empleados!$C$27)+YEAR(CORTE)-YEAR(Empleados!$C$27)-IF(DATE(YEAR(CORTE),MONTH(Empleados!$C$27),DAY(Empleados!$C$27))&gt;CORTE,1,0),MONTH(Empleados!$C$27),DAY(Empleados!$C$27))))</f>
        <v/>
      </c>
      <c r="I28" s="23">
        <f>IF(Empleados!$A$27="","",DIAS_VAC*H28/DIV_DIAS)</f>
        <v/>
      </c>
      <c r="J28" s="17">
        <f>IF(Empleados!$A$27="","",I28*B28/DIV_DIARIO)</f>
        <v/>
      </c>
      <c r="K28" s="17">
        <f>IF(Empleados!$A$27="","",E28+G28+J28)</f>
        <v/>
      </c>
    </row>
    <row r="29">
      <c r="A29" s="15">
        <f>IF(Empleados!$A$28="","",Empleados!$A$28)</f>
        <v/>
      </c>
      <c r="B29" s="17">
        <f>IF(Empleados!$A$28="","",Empleados!$D$28)</f>
        <v/>
      </c>
      <c r="C29" s="16">
        <f>IF(Empleados!$A$28="","",Empleados!$C$28)</f>
        <v/>
      </c>
      <c r="D29" s="22">
        <f>IF(Empleados!$A$28="","",MAX(0,MIN(CORTE,DATE(YEAR(DATE(YEAR(CORTE)-IF(CORTE&lt;DATE(YEAR(CORTE),12,1),1,0),12,1))+1,12,1)-1)-MAX(Empleados!$C$28,DATE(YEAR(CORTE)-IF(CORTE&lt;DATE(YEAR(CORTE),12,1),1,0),12,1))+1))</f>
        <v/>
      </c>
      <c r="E29" s="17">
        <f>IF(Empleados!$A$28="","",B29*D29/DIV_DIAS)</f>
        <v/>
      </c>
      <c r="F29" s="22">
        <f>IF(Empleados!$A$28="","",MAX(0,MIN(CORTE,DATE(YEAR(DATE(YEAR(CORTE)-IF(CORTE&lt;DATE(YEAR(CORTE),7,1),1,0),7,1))+1,7,1)-1)-MAX(Empleados!$C$28,DATE(YEAR(CORTE)-IF(CORTE&lt;DATE(YEAR(CORTE),7,1),1,0),7,1))+1))</f>
        <v/>
      </c>
      <c r="G29" s="17">
        <f>IF(Empleados!$A$28="","",B29*F29/DIV_DIAS)</f>
        <v/>
      </c>
      <c r="H29" s="22">
        <f>IF(Empleados!$A$28="","",MAX(0,CORTE-DATE(YEAR(Empleados!$C$28)+YEAR(CORTE)-YEAR(Empleados!$C$28)-IF(DATE(YEAR(CORTE),MONTH(Empleados!$C$28),DAY(Empleados!$C$28))&gt;CORTE,1,0),MONTH(Empleados!$C$28),DAY(Empleados!$C$28))))</f>
        <v/>
      </c>
      <c r="I29" s="23">
        <f>IF(Empleados!$A$28="","",DIAS_VAC*H29/DIV_DIAS)</f>
        <v/>
      </c>
      <c r="J29" s="17">
        <f>IF(Empleados!$A$28="","",I29*B29/DIV_DIARIO)</f>
        <v/>
      </c>
      <c r="K29" s="17">
        <f>IF(Empleados!$A$28="","",E29+G29+J29)</f>
        <v/>
      </c>
    </row>
    <row r="30">
      <c r="A30" s="15">
        <f>IF(Empleados!$A$29="","",Empleados!$A$29)</f>
        <v/>
      </c>
      <c r="B30" s="17">
        <f>IF(Empleados!$A$29="","",Empleados!$D$29)</f>
        <v/>
      </c>
      <c r="C30" s="16">
        <f>IF(Empleados!$A$29="","",Empleados!$C$29)</f>
        <v/>
      </c>
      <c r="D30" s="22">
        <f>IF(Empleados!$A$29="","",MAX(0,MIN(CORTE,DATE(YEAR(DATE(YEAR(CORTE)-IF(CORTE&lt;DATE(YEAR(CORTE),12,1),1,0),12,1))+1,12,1)-1)-MAX(Empleados!$C$29,DATE(YEAR(CORTE)-IF(CORTE&lt;DATE(YEAR(CORTE),12,1),1,0),12,1))+1))</f>
        <v/>
      </c>
      <c r="E30" s="17">
        <f>IF(Empleados!$A$29="","",B30*D30/DIV_DIAS)</f>
        <v/>
      </c>
      <c r="F30" s="22">
        <f>IF(Empleados!$A$29="","",MAX(0,MIN(CORTE,DATE(YEAR(DATE(YEAR(CORTE)-IF(CORTE&lt;DATE(YEAR(CORTE),7,1),1,0),7,1))+1,7,1)-1)-MAX(Empleados!$C$29,DATE(YEAR(CORTE)-IF(CORTE&lt;DATE(YEAR(CORTE),7,1),1,0),7,1))+1))</f>
        <v/>
      </c>
      <c r="G30" s="17">
        <f>IF(Empleados!$A$29="","",B30*F30/DIV_DIAS)</f>
        <v/>
      </c>
      <c r="H30" s="22">
        <f>IF(Empleados!$A$29="","",MAX(0,CORTE-DATE(YEAR(Empleados!$C$29)+YEAR(CORTE)-YEAR(Empleados!$C$29)-IF(DATE(YEAR(CORTE),MONTH(Empleados!$C$29),DAY(Empleados!$C$29))&gt;CORTE,1,0),MONTH(Empleados!$C$29),DAY(Empleados!$C$29))))</f>
        <v/>
      </c>
      <c r="I30" s="23">
        <f>IF(Empleados!$A$29="","",DIAS_VAC*H30/DIV_DIAS)</f>
        <v/>
      </c>
      <c r="J30" s="17">
        <f>IF(Empleados!$A$29="","",I30*B30/DIV_DIARIO)</f>
        <v/>
      </c>
      <c r="K30" s="17">
        <f>IF(Empleados!$A$29="","",E30+G30+J30)</f>
        <v/>
      </c>
    </row>
    <row r="31">
      <c r="A31" s="15">
        <f>IF(Empleados!$A$30="","",Empleados!$A$30)</f>
        <v/>
      </c>
      <c r="B31" s="17">
        <f>IF(Empleados!$A$30="","",Empleados!$D$30)</f>
        <v/>
      </c>
      <c r="C31" s="16">
        <f>IF(Empleados!$A$30="","",Empleados!$C$30)</f>
        <v/>
      </c>
      <c r="D31" s="22">
        <f>IF(Empleados!$A$30="","",MAX(0,MIN(CORTE,DATE(YEAR(DATE(YEAR(CORTE)-IF(CORTE&lt;DATE(YEAR(CORTE),12,1),1,0),12,1))+1,12,1)-1)-MAX(Empleados!$C$30,DATE(YEAR(CORTE)-IF(CORTE&lt;DATE(YEAR(CORTE),12,1),1,0),12,1))+1))</f>
        <v/>
      </c>
      <c r="E31" s="17">
        <f>IF(Empleados!$A$30="","",B31*D31/DIV_DIAS)</f>
        <v/>
      </c>
      <c r="F31" s="22">
        <f>IF(Empleados!$A$30="","",MAX(0,MIN(CORTE,DATE(YEAR(DATE(YEAR(CORTE)-IF(CORTE&lt;DATE(YEAR(CORTE),7,1),1,0),7,1))+1,7,1)-1)-MAX(Empleados!$C$30,DATE(YEAR(CORTE)-IF(CORTE&lt;DATE(YEAR(CORTE),7,1),1,0),7,1))+1))</f>
        <v/>
      </c>
      <c r="G31" s="17">
        <f>IF(Empleados!$A$30="","",B31*F31/DIV_DIAS)</f>
        <v/>
      </c>
      <c r="H31" s="22">
        <f>IF(Empleados!$A$30="","",MAX(0,CORTE-DATE(YEAR(Empleados!$C$30)+YEAR(CORTE)-YEAR(Empleados!$C$30)-IF(DATE(YEAR(CORTE),MONTH(Empleados!$C$30),DAY(Empleados!$C$30))&gt;CORTE,1,0),MONTH(Empleados!$C$30),DAY(Empleados!$C$30))))</f>
        <v/>
      </c>
      <c r="I31" s="23">
        <f>IF(Empleados!$A$30="","",DIAS_VAC*H31/DIV_DIAS)</f>
        <v/>
      </c>
      <c r="J31" s="17">
        <f>IF(Empleados!$A$30="","",I31*B31/DIV_DIARIO)</f>
        <v/>
      </c>
      <c r="K31" s="17">
        <f>IF(Empleados!$A$30="","",E31+G31+J31)</f>
        <v/>
      </c>
    </row>
    <row r="32">
      <c r="A32" s="15">
        <f>IF(Empleados!$A$31="","",Empleados!$A$31)</f>
        <v/>
      </c>
      <c r="B32" s="17">
        <f>IF(Empleados!$A$31="","",Empleados!$D$31)</f>
        <v/>
      </c>
      <c r="C32" s="16">
        <f>IF(Empleados!$A$31="","",Empleados!$C$31)</f>
        <v/>
      </c>
      <c r="D32" s="22">
        <f>IF(Empleados!$A$31="","",MAX(0,MIN(CORTE,DATE(YEAR(DATE(YEAR(CORTE)-IF(CORTE&lt;DATE(YEAR(CORTE),12,1),1,0),12,1))+1,12,1)-1)-MAX(Empleados!$C$31,DATE(YEAR(CORTE)-IF(CORTE&lt;DATE(YEAR(CORTE),12,1),1,0),12,1))+1))</f>
        <v/>
      </c>
      <c r="E32" s="17">
        <f>IF(Empleados!$A$31="","",B32*D32/DIV_DIAS)</f>
        <v/>
      </c>
      <c r="F32" s="22">
        <f>IF(Empleados!$A$31="","",MAX(0,MIN(CORTE,DATE(YEAR(DATE(YEAR(CORTE)-IF(CORTE&lt;DATE(YEAR(CORTE),7,1),1,0),7,1))+1,7,1)-1)-MAX(Empleados!$C$31,DATE(YEAR(CORTE)-IF(CORTE&lt;DATE(YEAR(CORTE),7,1),1,0),7,1))+1))</f>
        <v/>
      </c>
      <c r="G32" s="17">
        <f>IF(Empleados!$A$31="","",B32*F32/DIV_DIAS)</f>
        <v/>
      </c>
      <c r="H32" s="22">
        <f>IF(Empleados!$A$31="","",MAX(0,CORTE-DATE(YEAR(Empleados!$C$31)+YEAR(CORTE)-YEAR(Empleados!$C$31)-IF(DATE(YEAR(CORTE),MONTH(Empleados!$C$31),DAY(Empleados!$C$31))&gt;CORTE,1,0),MONTH(Empleados!$C$31),DAY(Empleados!$C$31))))</f>
        <v/>
      </c>
      <c r="I32" s="23">
        <f>IF(Empleados!$A$31="","",DIAS_VAC*H32/DIV_DIAS)</f>
        <v/>
      </c>
      <c r="J32" s="17">
        <f>IF(Empleados!$A$31="","",I32*B32/DIV_DIARIO)</f>
        <v/>
      </c>
      <c r="K32" s="17">
        <f>IF(Empleados!$A$31="","",E32+G32+J32)</f>
        <v/>
      </c>
    </row>
    <row r="33">
      <c r="A33" s="15">
        <f>IF(Empleados!$A$32="","",Empleados!$A$32)</f>
        <v/>
      </c>
      <c r="B33" s="17">
        <f>IF(Empleados!$A$32="","",Empleados!$D$32)</f>
        <v/>
      </c>
      <c r="C33" s="16">
        <f>IF(Empleados!$A$32="","",Empleados!$C$32)</f>
        <v/>
      </c>
      <c r="D33" s="22">
        <f>IF(Empleados!$A$32="","",MAX(0,MIN(CORTE,DATE(YEAR(DATE(YEAR(CORTE)-IF(CORTE&lt;DATE(YEAR(CORTE),12,1),1,0),12,1))+1,12,1)-1)-MAX(Empleados!$C$32,DATE(YEAR(CORTE)-IF(CORTE&lt;DATE(YEAR(CORTE),12,1),1,0),12,1))+1))</f>
        <v/>
      </c>
      <c r="E33" s="17">
        <f>IF(Empleados!$A$32="","",B33*D33/DIV_DIAS)</f>
        <v/>
      </c>
      <c r="F33" s="22">
        <f>IF(Empleados!$A$32="","",MAX(0,MIN(CORTE,DATE(YEAR(DATE(YEAR(CORTE)-IF(CORTE&lt;DATE(YEAR(CORTE),7,1),1,0),7,1))+1,7,1)-1)-MAX(Empleados!$C$32,DATE(YEAR(CORTE)-IF(CORTE&lt;DATE(YEAR(CORTE),7,1),1,0),7,1))+1))</f>
        <v/>
      </c>
      <c r="G33" s="17">
        <f>IF(Empleados!$A$32="","",B33*F33/DIV_DIAS)</f>
        <v/>
      </c>
      <c r="H33" s="22">
        <f>IF(Empleados!$A$32="","",MAX(0,CORTE-DATE(YEAR(Empleados!$C$32)+YEAR(CORTE)-YEAR(Empleados!$C$32)-IF(DATE(YEAR(CORTE),MONTH(Empleados!$C$32),DAY(Empleados!$C$32))&gt;CORTE,1,0),MONTH(Empleados!$C$32),DAY(Empleados!$C$32))))</f>
        <v/>
      </c>
      <c r="I33" s="23">
        <f>IF(Empleados!$A$32="","",DIAS_VAC*H33/DIV_DIAS)</f>
        <v/>
      </c>
      <c r="J33" s="17">
        <f>IF(Empleados!$A$32="","",I33*B33/DIV_DIARIO)</f>
        <v/>
      </c>
      <c r="K33" s="17">
        <f>IF(Empleados!$A$32="","",E33+G33+J33)</f>
        <v/>
      </c>
    </row>
    <row r="34">
      <c r="A34" s="15">
        <f>IF(Empleados!$A$33="","",Empleados!$A$33)</f>
        <v/>
      </c>
      <c r="B34" s="17">
        <f>IF(Empleados!$A$33="","",Empleados!$D$33)</f>
        <v/>
      </c>
      <c r="C34" s="16">
        <f>IF(Empleados!$A$33="","",Empleados!$C$33)</f>
        <v/>
      </c>
      <c r="D34" s="22">
        <f>IF(Empleados!$A$33="","",MAX(0,MIN(CORTE,DATE(YEAR(DATE(YEAR(CORTE)-IF(CORTE&lt;DATE(YEAR(CORTE),12,1),1,0),12,1))+1,12,1)-1)-MAX(Empleados!$C$33,DATE(YEAR(CORTE)-IF(CORTE&lt;DATE(YEAR(CORTE),12,1),1,0),12,1))+1))</f>
        <v/>
      </c>
      <c r="E34" s="17">
        <f>IF(Empleados!$A$33="","",B34*D34/DIV_DIAS)</f>
        <v/>
      </c>
      <c r="F34" s="22">
        <f>IF(Empleados!$A$33="","",MAX(0,MIN(CORTE,DATE(YEAR(DATE(YEAR(CORTE)-IF(CORTE&lt;DATE(YEAR(CORTE),7,1),1,0),7,1))+1,7,1)-1)-MAX(Empleados!$C$33,DATE(YEAR(CORTE)-IF(CORTE&lt;DATE(YEAR(CORTE),7,1),1,0),7,1))+1))</f>
        <v/>
      </c>
      <c r="G34" s="17">
        <f>IF(Empleados!$A$33="","",B34*F34/DIV_DIAS)</f>
        <v/>
      </c>
      <c r="H34" s="22">
        <f>IF(Empleados!$A$33="","",MAX(0,CORTE-DATE(YEAR(Empleados!$C$33)+YEAR(CORTE)-YEAR(Empleados!$C$33)-IF(DATE(YEAR(CORTE),MONTH(Empleados!$C$33),DAY(Empleados!$C$33))&gt;CORTE,1,0),MONTH(Empleados!$C$33),DAY(Empleados!$C$33))))</f>
        <v/>
      </c>
      <c r="I34" s="23">
        <f>IF(Empleados!$A$33="","",DIAS_VAC*H34/DIV_DIAS)</f>
        <v/>
      </c>
      <c r="J34" s="17">
        <f>IF(Empleados!$A$33="","",I34*B34/DIV_DIARIO)</f>
        <v/>
      </c>
      <c r="K34" s="17">
        <f>IF(Empleados!$A$33="","",E34+G34+J34)</f>
        <v/>
      </c>
    </row>
    <row r="35">
      <c r="A35" s="24" t="inlineStr">
        <is>
          <t>TOTALES</t>
        </is>
      </c>
      <c r="E35" s="19">
        <f>SUM(E5:E34)</f>
        <v/>
      </c>
      <c r="G35" s="19">
        <f>SUM(G5:G34)</f>
        <v/>
      </c>
      <c r="J35" s="19">
        <f>SUM(J5:J34)</f>
        <v/>
      </c>
      <c r="K35" s="19">
        <f>SUM(K5:K34)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58" customWidth="1" min="3" max="3"/>
  </cols>
  <sheetData>
    <row r="1">
      <c r="A1" s="5" t="inlineStr">
        <is>
          <t>Liquidación laboral</t>
        </is>
      </c>
    </row>
    <row r="2">
      <c r="A2" s="6" t="inlineStr">
        <is>
          <t>Elige al empleado, pon la fecha y el motivo de la salida. El resto se calcula solo.</t>
        </is>
      </c>
    </row>
    <row r="4">
      <c r="A4" s="24" t="inlineStr">
        <is>
          <t>Empleado</t>
        </is>
      </c>
      <c r="B4" s="25" t="inlineStr">
        <is>
          <t>María López</t>
        </is>
      </c>
    </row>
    <row r="5">
      <c r="A5" s="24" t="inlineStr">
        <is>
          <t>Fecha de terminación</t>
        </is>
      </c>
      <c r="B5" s="21" t="n">
        <v>46319</v>
      </c>
    </row>
    <row r="6">
      <c r="A6" s="24" t="inlineStr">
        <is>
          <t>Motivo de la salida</t>
        </is>
      </c>
      <c r="B6" s="25" t="inlineStr">
        <is>
          <t>Despido injustificado</t>
        </is>
      </c>
    </row>
    <row r="7">
      <c r="A7" s="24" t="inlineStr">
        <is>
          <t>Fecha de ingreso</t>
        </is>
      </c>
      <c r="B7" s="16">
        <f>INDEX(Empleados!$C$4:$C$33,MATCH($B$4,Empleados!$A$4:$A$33,0))</f>
        <v/>
      </c>
    </row>
    <row r="8">
      <c r="A8" s="24" t="inlineStr">
        <is>
          <t>Salario base del cálculo</t>
        </is>
      </c>
      <c r="B8" s="26">
        <f>INDEX(Empleados!$D$4:$D$33,MATCH($B$4,Empleados!$A$4:$A$33,0))</f>
        <v/>
      </c>
      <c r="C8" s="6" t="inlineStr">
        <is>
          <t>Si el salario varió, escribe aquí a mano el promedio de los últimos seis meses (art. 82 del Código de Trabajo).</t>
        </is>
      </c>
    </row>
    <row r="9">
      <c r="A9" s="8" t="inlineStr">
        <is>
          <t>Días trabajados</t>
        </is>
      </c>
      <c r="B9" s="22">
        <f>MAX(0,$B$5-$B$7+1)</f>
        <v/>
      </c>
      <c r="C9" s="6" t="inlineStr">
        <is>
          <t>Del ingreso al último día, ambos incluidos.</t>
        </is>
      </c>
    </row>
    <row r="10">
      <c r="A10" s="8" t="inlineStr">
        <is>
          <t>Base de la indemnización</t>
        </is>
      </c>
      <c r="B10" s="17">
        <f>$B$8*(1+ALICUOTAS)</f>
        <v/>
      </c>
      <c r="C10" s="6" t="inlineStr">
        <is>
          <t>Salario más la alícuota del aguinaldo y la del Bono 14.</t>
        </is>
      </c>
    </row>
    <row r="11">
      <c r="A11" s="8" t="inlineStr">
        <is>
          <t>Indemnización por tiempo de servicio</t>
        </is>
      </c>
      <c r="B11" s="17">
        <f>IF($B$6="Despido injustificado",B10*B9/DIV_DIAS,0)</f>
        <v/>
      </c>
      <c r="C11" s="6" t="inlineStr">
        <is>
          <t>Un mes de salario por año. Solo con despido injustificado (art. 82).</t>
        </is>
      </c>
    </row>
    <row r="12">
      <c r="A12" s="8" t="inlineStr">
        <is>
          <t>Días del período de aguinaldo</t>
        </is>
      </c>
      <c r="B12" s="22">
        <f>MAX(0,MIN($B$5,DATE(YEAR(DATE(YEAR($B$5)-IF($B$5&lt;DATE(YEAR($B$5),12,1),1,0),12,1))+1,12,1)-1)-MAX($B$7,DATE(YEAR($B$5)-IF($B$5&lt;DATE(YEAR($B$5),12,1),1,0),12,1))+1)</f>
        <v/>
      </c>
      <c r="C12" s="6" t="inlineStr">
        <is>
          <t>Período del 1 de diciembre al 30 de noviembre.</t>
        </is>
      </c>
    </row>
    <row r="13">
      <c r="A13" s="8" t="inlineStr">
        <is>
          <t>Aguinaldo proporcional</t>
        </is>
      </c>
      <c r="B13" s="17">
        <f>$B$8*B12/DIV_DIAS</f>
        <v/>
      </c>
      <c r="C13" s="6" t="inlineStr">
        <is>
          <t>Decreto 76-78. Se paga siempre.</t>
        </is>
      </c>
    </row>
    <row r="14">
      <c r="A14" s="8" t="inlineStr">
        <is>
          <t>Días del período de Bono 14</t>
        </is>
      </c>
      <c r="B14" s="22">
        <f>MAX(0,MIN($B$5,DATE(YEAR(DATE(YEAR($B$5)-IF($B$5&lt;DATE(YEAR($B$5),7,1),1,0),7,1))+1,7,1)-1)-MAX($B$7,DATE(YEAR($B$5)-IF($B$5&lt;DATE(YEAR($B$5),7,1),1,0),7,1))+1)</f>
        <v/>
      </c>
      <c r="C14" s="6" t="inlineStr">
        <is>
          <t>Período del 1 de julio al 30 de junio.</t>
        </is>
      </c>
    </row>
    <row r="15">
      <c r="A15" s="8" t="inlineStr">
        <is>
          <t>Bono 14 proporcional</t>
        </is>
      </c>
      <c r="B15" s="17">
        <f>$B$8*B14/DIV_DIAS</f>
        <v/>
      </c>
      <c r="C15" s="6" t="inlineStr">
        <is>
          <t>Decreto 42-92. Se paga siempre.</t>
        </is>
      </c>
    </row>
    <row r="16">
      <c r="A16" s="8" t="inlineStr">
        <is>
          <t>Días desde el último aniversario</t>
        </is>
      </c>
      <c r="B16" s="22">
        <f>MAX(0,$B$5-DATE(YEAR($B$7)+YEAR($B$5)-YEAR($B$7)-IF(DATE(YEAR($B$5),MONTH($B$7),DAY($B$7))&gt;$B$5,1,0),MONTH($B$7),DAY($B$7)))</f>
        <v/>
      </c>
      <c r="C16" s="6" t="inlineStr"/>
    </row>
    <row r="17">
      <c r="A17" s="8" t="inlineStr">
        <is>
          <t>Vacaciones no gozadas</t>
        </is>
      </c>
      <c r="B17" s="17">
        <f>DIAS_VAC*B16/DIV_DIAS*$B$8/DIV_DIARIO</f>
        <v/>
      </c>
      <c r="C17" s="6" t="inlineStr">
        <is>
          <t>15 días hábiles por año (art. 130). Resta a mano los días ya gozados.</t>
        </is>
      </c>
    </row>
    <row r="19">
      <c r="A19" s="3" t="inlineStr">
        <is>
          <t>TOTAL DE LA LIQUIDACIÓN</t>
        </is>
      </c>
      <c r="B19" s="27">
        <f>B11+B13+B15+B17</f>
        <v/>
      </c>
      <c r="C19" s="6" t="inlineStr">
        <is>
          <t>No incluye el salario de los días trabajados del último mes ni las horas extra pendientes: eso se paga aparte.</t>
        </is>
      </c>
    </row>
  </sheetData>
  <dataValidations count="2">
    <dataValidation sqref="B4" showDropDown="0" showInputMessage="0" showErrorMessage="0" allowBlank="1" type="list">
      <formula1>=Empleados!$A$4:$A$33</formula1>
    </dataValidation>
    <dataValidation sqref="B6" showDropDown="0" showInputMessage="0" showErrorMessage="0" allowBlank="0" type="list">
      <formula1>"Despido injustificado,Renuncia voluntaria,Despido justificado"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2026-10-24T23:29:31Z</dcterms:created>
  <dcterms:modified xmlns:dcterms="http://purl.org/dc/terms/" xmlns:xsi="http://www.w3.org/2001/XMLSchema-instance" xsi:type="dcterms:W3CDTF">2026-10-24T23:29:31Z</dcterms:modified>
</cp:coreProperties>
</file>